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GGupta-Casale\Desktop\Webinar\Uploaded\"/>
    </mc:Choice>
  </mc:AlternateContent>
  <xr:revisionPtr revIDLastSave="0" documentId="13_ncr:1_{9378F294-E197-476B-B7F5-62A223485189}" xr6:coauthVersionLast="36" xr6:coauthVersionMax="36" xr10:uidLastSave="{00000000-0000-0000-0000-000000000000}"/>
  <bookViews>
    <workbookView xWindow="0" yWindow="0" windowWidth="19200" windowHeight="6645" tabRatio="587" firstSheet="3" activeTab="3" xr2:uid="{1874E42C-3004-41AD-9028-7AA263160154}"/>
  </bookViews>
  <sheets>
    <sheet name="Data" sheetId="2" state="veryHidden" r:id="rId1"/>
    <sheet name="Control" sheetId="3" state="veryHidden" r:id="rId2"/>
    <sheet name="Helper Table" sheetId="1" state="veryHidden" r:id="rId3"/>
    <sheet name="FPWA Member Grants" sheetId="4" r:id="rId4"/>
    <sheet name="Individual Grants" sheetId="5" r:id="rId5"/>
  </sheets>
  <definedNames>
    <definedName name="_xlnm._FilterDatabase" localSheetId="1" hidden="1">Control!$P$8:$P$45</definedName>
    <definedName name="_xlnm._FilterDatabase" localSheetId="2" hidden="1">'Helper Table'!$B$5:$E$5</definedName>
    <definedName name="barchartamt">INDEX(InflationTable[Difference Between 2018 Nominal and 2018 Inflation Adjusted], MATCH(Control!$J$4, InflationTable[Grant Name], 0)):INDEX(InflationTable[Difference Between 2018 Nominal and 2018 Inflation Adjusted], MATCH(Control!$J$5, InflationTable[Grant Name], 0))</definedName>
    <definedName name="barchartname">INDEX(InflationTable[Grant Name], MATCH(Control!$J$4, InflationTable[Grant Name], 0)):INDEX(InflationTable[Grant Name], MATCH(Control!$J$5, InflationTable[Grant Name], 0))</definedName>
    <definedName name="FedGrants">Control!$P$9:$P$45</definedName>
    <definedName name="FedGrants_NumRow">Control!$Q$3</definedName>
    <definedName name="FedGrants_TopRow">Control!$Q$2</definedName>
    <definedName name="FPWA_NumRow">Control!$B$3</definedName>
    <definedName name="FPWA_TopRow">Control!$B$2</definedName>
    <definedName name="inflation">INDEX('FPWA Member Grants'!$C$6:$C$370, MATCH('Helper Table'!#REF!, 'FPWA Member Grants'!$C$6:$C$370, 0)):INDEX('FPWA Member Grants'!$C$6:$C$370, MATCH('Helper Table'!#REF!, 'FPWA Member Grants'!$C$6:$C$370, 0))</definedName>
    <definedName name="MemberOrgs">Control!$A$8:$A$48</definedName>
    <definedName name="name">INDEX('FPWA Member Grants'!$F$6:$F$370, MATCH('Helper Table'!#REF!, 'FPWA Member Grants'!$C$6:$C$370, 0)):INDEX('FPWA Member Grants'!$F$6:$F$370, MATCH('Helper Table'!#REF!, 'FPWA Member Grants'!$C$6:$C$370, 0))</definedName>
    <definedName name="NewName">'FPWA Member Grants'!$C$1</definedName>
    <definedName name="Num_Rom">Control!$B$3</definedName>
    <definedName name="Organization" localSheetId="1">Control!$A$8:$A$50</definedName>
    <definedName name="Organization">'FPWA Member Grants'!$C$1</definedName>
    <definedName name="SelectFedGrant">Control!$Q$6</definedName>
    <definedName name="Selection">Control!$A$8:$A$50</definedName>
    <definedName name="SelectMemberOrg">Control!$E$2</definedName>
    <definedName name="Top_Row">Control!$B$2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9" i="3" l="1"/>
  <c r="B5" i="5"/>
  <c r="F5" i="5"/>
  <c r="Q4" i="3"/>
  <c r="R5" i="3"/>
  <c r="S5" i="3"/>
  <c r="Q5" i="3"/>
  <c r="Q7" i="3"/>
  <c r="B3" i="3"/>
  <c r="B2" i="3"/>
  <c r="F8" i="3"/>
  <c r="A6" i="1"/>
  <c r="E6" i="1"/>
  <c r="F9" i="3"/>
  <c r="A7" i="1"/>
  <c r="E7" i="1"/>
  <c r="F10" i="3"/>
  <c r="A8" i="1"/>
  <c r="E8" i="1"/>
  <c r="F11" i="3"/>
  <c r="A9" i="1"/>
  <c r="E9" i="1"/>
  <c r="F12" i="3"/>
  <c r="A10" i="1"/>
  <c r="E10" i="1"/>
  <c r="F13" i="3"/>
  <c r="A11" i="1"/>
  <c r="E11" i="1"/>
  <c r="F14" i="3"/>
  <c r="A12" i="1"/>
  <c r="E12" i="1"/>
  <c r="F15" i="3"/>
  <c r="A13" i="1"/>
  <c r="E13" i="1"/>
  <c r="F16" i="3"/>
  <c r="A14" i="1"/>
  <c r="E14" i="1"/>
  <c r="F17" i="3"/>
  <c r="A15" i="1"/>
  <c r="E15" i="1"/>
  <c r="F18" i="3"/>
  <c r="A16" i="1"/>
  <c r="E16" i="1"/>
  <c r="F19" i="3"/>
  <c r="A17" i="1"/>
  <c r="E17" i="1"/>
  <c r="F20" i="3"/>
  <c r="A18" i="1"/>
  <c r="E18" i="1"/>
  <c r="F21" i="3"/>
  <c r="A19" i="1"/>
  <c r="E19" i="1"/>
  <c r="F22" i="3"/>
  <c r="A20" i="1"/>
  <c r="E20" i="1"/>
  <c r="F23" i="3"/>
  <c r="A21" i="1"/>
  <c r="E21" i="1"/>
  <c r="F24" i="3"/>
  <c r="A22" i="1"/>
  <c r="E22" i="1"/>
  <c r="F25" i="3"/>
  <c r="A23" i="1"/>
  <c r="E23" i="1"/>
  <c r="F26" i="3"/>
  <c r="A24" i="1"/>
  <c r="E24" i="1"/>
  <c r="F27" i="3"/>
  <c r="A25" i="1"/>
  <c r="E25" i="1"/>
  <c r="F28" i="3"/>
  <c r="A26" i="1"/>
  <c r="E26" i="1"/>
  <c r="F29" i="3"/>
  <c r="A27" i="1"/>
  <c r="E27" i="1"/>
  <c r="F30" i="3"/>
  <c r="A28" i="1"/>
  <c r="E28" i="1"/>
  <c r="F31" i="3"/>
  <c r="A29" i="1"/>
  <c r="E29" i="1"/>
  <c r="F32" i="3"/>
  <c r="A30" i="1"/>
  <c r="E30" i="1"/>
  <c r="F33" i="3"/>
  <c r="A31" i="1"/>
  <c r="E31" i="1"/>
  <c r="F34" i="3"/>
  <c r="A32" i="1"/>
  <c r="E32" i="1"/>
  <c r="F35" i="3"/>
  <c r="A33" i="1"/>
  <c r="E33" i="1"/>
  <c r="F36" i="3"/>
  <c r="A34" i="1"/>
  <c r="E34" i="1"/>
  <c r="F37" i="3"/>
  <c r="A35" i="1"/>
  <c r="E35" i="1"/>
  <c r="F38" i="3"/>
  <c r="A36" i="1"/>
  <c r="E36" i="1"/>
  <c r="F39" i="3"/>
  <c r="A37" i="1"/>
  <c r="E37" i="1"/>
  <c r="F40" i="3"/>
  <c r="A38" i="1"/>
  <c r="E38" i="1"/>
  <c r="F41" i="3"/>
  <c r="A39" i="1"/>
  <c r="E39" i="1"/>
  <c r="F42" i="3"/>
  <c r="A40" i="1"/>
  <c r="E40" i="1"/>
  <c r="F43" i="3"/>
  <c r="A41" i="1"/>
  <c r="E41" i="1"/>
  <c r="F44" i="3"/>
  <c r="A42" i="1"/>
  <c r="E42" i="1"/>
  <c r="F45" i="3"/>
  <c r="A43" i="1"/>
  <c r="E43" i="1"/>
  <c r="F46" i="3"/>
  <c r="A44" i="1"/>
  <c r="E44" i="1"/>
  <c r="F47" i="3"/>
  <c r="A45" i="1"/>
  <c r="E45" i="1"/>
  <c r="F48" i="3"/>
  <c r="A46" i="1"/>
  <c r="E46" i="1"/>
  <c r="F49" i="3"/>
  <c r="A47" i="1"/>
  <c r="E47" i="1"/>
  <c r="F50" i="3"/>
  <c r="A48" i="1"/>
  <c r="E48" i="1"/>
  <c r="F51" i="3"/>
  <c r="A49" i="1"/>
  <c r="E49" i="1"/>
  <c r="F52" i="3"/>
  <c r="A50" i="1"/>
  <c r="E50" i="1"/>
  <c r="F53" i="3"/>
  <c r="A51" i="1"/>
  <c r="E51" i="1"/>
  <c r="F54" i="3"/>
  <c r="A52" i="1"/>
  <c r="E52" i="1"/>
  <c r="F55" i="3"/>
  <c r="A53" i="1"/>
  <c r="E53" i="1"/>
  <c r="F56" i="3"/>
  <c r="A54" i="1"/>
  <c r="E54" i="1"/>
  <c r="F57" i="3"/>
  <c r="A55" i="1"/>
  <c r="E55" i="1"/>
  <c r="F58" i="3"/>
  <c r="A56" i="1"/>
  <c r="E56" i="1"/>
  <c r="F59" i="3"/>
  <c r="A57" i="1"/>
  <c r="E57" i="1"/>
  <c r="F60" i="3"/>
  <c r="A58" i="1"/>
  <c r="E58" i="1"/>
  <c r="F61" i="3"/>
  <c r="A59" i="1"/>
  <c r="E59" i="1"/>
  <c r="F62" i="3"/>
  <c r="A60" i="1"/>
  <c r="E60" i="1"/>
  <c r="F63" i="3"/>
  <c r="A61" i="1"/>
  <c r="E61" i="1"/>
  <c r="F64" i="3"/>
  <c r="A62" i="1"/>
  <c r="E62" i="1"/>
  <c r="F65" i="3"/>
  <c r="A63" i="1"/>
  <c r="E63" i="1"/>
  <c r="F66" i="3"/>
  <c r="A64" i="1"/>
  <c r="E64" i="1"/>
  <c r="F67" i="3"/>
  <c r="A65" i="1"/>
  <c r="E65" i="1"/>
  <c r="F68" i="3"/>
  <c r="A66" i="1"/>
  <c r="E66" i="1"/>
  <c r="F69" i="3"/>
  <c r="A67" i="1"/>
  <c r="E67" i="1"/>
  <c r="F70" i="3"/>
  <c r="A68" i="1"/>
  <c r="E68" i="1"/>
  <c r="F71" i="3"/>
  <c r="A69" i="1"/>
  <c r="E69" i="1"/>
  <c r="F72" i="3"/>
  <c r="A70" i="1"/>
  <c r="E70" i="1"/>
  <c r="F73" i="3"/>
  <c r="A71" i="1"/>
  <c r="E71" i="1"/>
  <c r="F74" i="3"/>
  <c r="A72" i="1"/>
  <c r="E72" i="1"/>
  <c r="F75" i="3"/>
  <c r="A73" i="1"/>
  <c r="E73" i="1"/>
  <c r="F76" i="3"/>
  <c r="A74" i="1"/>
  <c r="E74" i="1"/>
  <c r="F77" i="3"/>
  <c r="A75" i="1"/>
  <c r="E75" i="1"/>
  <c r="F78" i="3"/>
  <c r="A76" i="1"/>
  <c r="E76" i="1"/>
  <c r="F79" i="3"/>
  <c r="A77" i="1"/>
  <c r="E77" i="1"/>
  <c r="F80" i="3"/>
  <c r="A78" i="1"/>
  <c r="E78" i="1"/>
  <c r="F81" i="3"/>
  <c r="A79" i="1"/>
  <c r="E79" i="1"/>
  <c r="F82" i="3"/>
  <c r="A80" i="1"/>
  <c r="E80" i="1"/>
  <c r="F83" i="3"/>
  <c r="A81" i="1"/>
  <c r="E81" i="1"/>
  <c r="F84" i="3"/>
  <c r="A82" i="1"/>
  <c r="E82" i="1"/>
  <c r="F85" i="3"/>
  <c r="A83" i="1"/>
  <c r="E83" i="1"/>
  <c r="F86" i="3"/>
  <c r="A84" i="1"/>
  <c r="E84" i="1"/>
  <c r="F87" i="3"/>
  <c r="A85" i="1"/>
  <c r="E85" i="1"/>
  <c r="F88" i="3"/>
  <c r="A86" i="1"/>
  <c r="E86" i="1"/>
  <c r="F89" i="3"/>
  <c r="A87" i="1"/>
  <c r="E87" i="1"/>
  <c r="F90" i="3"/>
  <c r="A88" i="1"/>
  <c r="E88" i="1"/>
  <c r="F91" i="3"/>
  <c r="A89" i="1"/>
  <c r="E89" i="1"/>
  <c r="F92" i="3"/>
  <c r="A90" i="1"/>
  <c r="E90" i="1"/>
  <c r="F93" i="3"/>
  <c r="A91" i="1"/>
  <c r="E91" i="1"/>
  <c r="F94" i="3"/>
  <c r="A92" i="1"/>
  <c r="E92" i="1"/>
  <c r="F95" i="3"/>
  <c r="A93" i="1"/>
  <c r="E93" i="1"/>
  <c r="F96" i="3"/>
  <c r="A94" i="1"/>
  <c r="E94" i="1"/>
  <c r="F97" i="3"/>
  <c r="A95" i="1"/>
  <c r="E95" i="1"/>
  <c r="F98" i="3"/>
  <c r="A96" i="1"/>
  <c r="E96" i="1"/>
  <c r="F99" i="3"/>
  <c r="A97" i="1"/>
  <c r="E97" i="1"/>
  <c r="F100" i="3"/>
  <c r="A98" i="1"/>
  <c r="E98" i="1"/>
  <c r="F101" i="3"/>
  <c r="A99" i="1"/>
  <c r="E99" i="1"/>
  <c r="F102" i="3"/>
  <c r="A100" i="1"/>
  <c r="E100" i="1"/>
  <c r="F103" i="3"/>
  <c r="A101" i="1"/>
  <c r="E101" i="1"/>
  <c r="F104" i="3"/>
  <c r="A102" i="1"/>
  <c r="E102" i="1"/>
  <c r="F105" i="3"/>
  <c r="A103" i="1"/>
  <c r="E103" i="1"/>
  <c r="F106" i="3"/>
  <c r="A104" i="1"/>
  <c r="E104" i="1"/>
  <c r="F107" i="3"/>
  <c r="A105" i="1"/>
  <c r="E105" i="1"/>
  <c r="F108" i="3"/>
  <c r="A106" i="1"/>
  <c r="E106" i="1"/>
  <c r="F109" i="3"/>
  <c r="A107" i="1"/>
  <c r="E107" i="1"/>
  <c r="F110" i="3"/>
  <c r="A108" i="1"/>
  <c r="E108" i="1"/>
  <c r="F111" i="3"/>
  <c r="A109" i="1"/>
  <c r="E109" i="1"/>
  <c r="F112" i="3"/>
  <c r="A110" i="1"/>
  <c r="E110" i="1"/>
  <c r="F113" i="3"/>
  <c r="A111" i="1"/>
  <c r="E111" i="1"/>
  <c r="F114" i="3"/>
  <c r="A112" i="1"/>
  <c r="E112" i="1"/>
  <c r="F115" i="3"/>
  <c r="A113" i="1"/>
  <c r="E113" i="1"/>
  <c r="F116" i="3"/>
  <c r="A114" i="1"/>
  <c r="E114" i="1"/>
  <c r="F117" i="3"/>
  <c r="A115" i="1"/>
  <c r="E115" i="1"/>
  <c r="F118" i="3"/>
  <c r="A116" i="1"/>
  <c r="E116" i="1"/>
  <c r="F119" i="3"/>
  <c r="A117" i="1"/>
  <c r="E117" i="1"/>
  <c r="F120" i="3"/>
  <c r="A118" i="1"/>
  <c r="E118" i="1"/>
  <c r="F121" i="3"/>
  <c r="A119" i="1"/>
  <c r="E119" i="1"/>
  <c r="F122" i="3"/>
  <c r="A120" i="1"/>
  <c r="E120" i="1"/>
  <c r="F123" i="3"/>
  <c r="A121" i="1"/>
  <c r="E121" i="1"/>
  <c r="F124" i="3"/>
  <c r="A122" i="1"/>
  <c r="E122" i="1"/>
  <c r="F125" i="3"/>
  <c r="A123" i="1"/>
  <c r="E123" i="1"/>
  <c r="F126" i="3"/>
  <c r="A124" i="1"/>
  <c r="E124" i="1"/>
  <c r="F127" i="3"/>
  <c r="A125" i="1"/>
  <c r="E125" i="1"/>
  <c r="F128" i="3"/>
  <c r="A126" i="1"/>
  <c r="E126" i="1"/>
  <c r="F129" i="3"/>
  <c r="A127" i="1"/>
  <c r="E127" i="1"/>
  <c r="F130" i="3"/>
  <c r="A128" i="1"/>
  <c r="E128" i="1"/>
  <c r="F131" i="3"/>
  <c r="A129" i="1"/>
  <c r="E129" i="1"/>
  <c r="F132" i="3"/>
  <c r="A130" i="1"/>
  <c r="E130" i="1"/>
  <c r="F133" i="3"/>
  <c r="A131" i="1"/>
  <c r="E131" i="1"/>
  <c r="F134" i="3"/>
  <c r="A132" i="1"/>
  <c r="E132" i="1"/>
  <c r="F135" i="3"/>
  <c r="A133" i="1"/>
  <c r="E133" i="1"/>
  <c r="F136" i="3"/>
  <c r="A134" i="1"/>
  <c r="E134" i="1"/>
  <c r="F137" i="3"/>
  <c r="A135" i="1"/>
  <c r="E135" i="1"/>
  <c r="F138" i="3"/>
  <c r="A136" i="1"/>
  <c r="E136" i="1"/>
  <c r="F139" i="3"/>
  <c r="A137" i="1"/>
  <c r="E137" i="1"/>
  <c r="F140" i="3"/>
  <c r="A138" i="1"/>
  <c r="E138" i="1"/>
  <c r="F141" i="3"/>
  <c r="A139" i="1"/>
  <c r="E139" i="1"/>
  <c r="F142" i="3"/>
  <c r="A140" i="1"/>
  <c r="E140" i="1"/>
  <c r="F143" i="3"/>
  <c r="A141" i="1"/>
  <c r="E141" i="1"/>
  <c r="F144" i="3"/>
  <c r="A142" i="1"/>
  <c r="E142" i="1"/>
  <c r="F145" i="3"/>
  <c r="A143" i="1"/>
  <c r="E143" i="1"/>
  <c r="F146" i="3"/>
  <c r="A144" i="1"/>
  <c r="E144" i="1"/>
  <c r="F147" i="3"/>
  <c r="A145" i="1"/>
  <c r="E145" i="1"/>
  <c r="F148" i="3"/>
  <c r="A146" i="1"/>
  <c r="E146" i="1"/>
  <c r="F149" i="3"/>
  <c r="A147" i="1"/>
  <c r="E147" i="1"/>
  <c r="F150" i="3"/>
  <c r="A148" i="1"/>
  <c r="E148" i="1"/>
  <c r="F151" i="3"/>
  <c r="A149" i="1"/>
  <c r="E149" i="1"/>
  <c r="F152" i="3"/>
  <c r="A150" i="1"/>
  <c r="E150" i="1"/>
  <c r="F153" i="3"/>
  <c r="A151" i="1"/>
  <c r="E151" i="1"/>
  <c r="F154" i="3"/>
  <c r="A152" i="1"/>
  <c r="E152" i="1"/>
  <c r="F155" i="3"/>
  <c r="A153" i="1"/>
  <c r="E153" i="1"/>
  <c r="F156" i="3"/>
  <c r="A154" i="1"/>
  <c r="E154" i="1"/>
  <c r="F157" i="3"/>
  <c r="A155" i="1"/>
  <c r="E155" i="1"/>
  <c r="F158" i="3"/>
  <c r="A156" i="1"/>
  <c r="E156" i="1"/>
  <c r="F159" i="3"/>
  <c r="A157" i="1"/>
  <c r="E157" i="1"/>
  <c r="F160" i="3"/>
  <c r="A158" i="1"/>
  <c r="E158" i="1"/>
  <c r="F161" i="3"/>
  <c r="A159" i="1"/>
  <c r="E159" i="1"/>
  <c r="F162" i="3"/>
  <c r="A160" i="1"/>
  <c r="E160" i="1"/>
  <c r="F163" i="3"/>
  <c r="A161" i="1"/>
  <c r="E161" i="1"/>
  <c r="F164" i="3"/>
  <c r="A162" i="1"/>
  <c r="E162" i="1"/>
  <c r="F165" i="3"/>
  <c r="A163" i="1"/>
  <c r="E163" i="1"/>
  <c r="F166" i="3"/>
  <c r="A164" i="1"/>
  <c r="E164" i="1"/>
  <c r="F167" i="3"/>
  <c r="A165" i="1"/>
  <c r="E165" i="1"/>
  <c r="F168" i="3"/>
  <c r="A166" i="1"/>
  <c r="E166" i="1"/>
  <c r="F169" i="3"/>
  <c r="A167" i="1"/>
  <c r="E167" i="1"/>
  <c r="F170" i="3"/>
  <c r="A168" i="1"/>
  <c r="E168" i="1"/>
  <c r="F171" i="3"/>
  <c r="A169" i="1"/>
  <c r="E169" i="1"/>
  <c r="F172" i="3"/>
  <c r="A170" i="1"/>
  <c r="E170" i="1"/>
  <c r="F173" i="3"/>
  <c r="A171" i="1"/>
  <c r="E171" i="1"/>
  <c r="F174" i="3"/>
  <c r="A172" i="1"/>
  <c r="E172" i="1"/>
  <c r="F175" i="3"/>
  <c r="A173" i="1"/>
  <c r="E173" i="1"/>
  <c r="F176" i="3"/>
  <c r="A174" i="1"/>
  <c r="E174" i="1"/>
  <c r="F177" i="3"/>
  <c r="A175" i="1"/>
  <c r="E175" i="1"/>
  <c r="F178" i="3"/>
  <c r="A176" i="1"/>
  <c r="E176" i="1"/>
  <c r="F179" i="3"/>
  <c r="A177" i="1"/>
  <c r="E177" i="1"/>
  <c r="F180" i="3"/>
  <c r="A178" i="1"/>
  <c r="E178" i="1"/>
  <c r="F181" i="3"/>
  <c r="A179" i="1"/>
  <c r="E179" i="1"/>
  <c r="F182" i="3"/>
  <c r="A180" i="1"/>
  <c r="E180" i="1"/>
  <c r="F183" i="3"/>
  <c r="A181" i="1"/>
  <c r="E181" i="1"/>
  <c r="F184" i="3"/>
  <c r="A182" i="1"/>
  <c r="E182" i="1"/>
  <c r="F185" i="3"/>
  <c r="A183" i="1"/>
  <c r="E183" i="1"/>
  <c r="F186" i="3"/>
  <c r="A184" i="1"/>
  <c r="E184" i="1"/>
  <c r="F187" i="3"/>
  <c r="A185" i="1"/>
  <c r="E185" i="1"/>
  <c r="F188" i="3"/>
  <c r="A186" i="1"/>
  <c r="E186" i="1"/>
  <c r="F189" i="3"/>
  <c r="A187" i="1"/>
  <c r="E187" i="1"/>
  <c r="F190" i="3"/>
  <c r="A188" i="1"/>
  <c r="E188" i="1"/>
  <c r="F191" i="3"/>
  <c r="A189" i="1"/>
  <c r="E189" i="1"/>
  <c r="F192" i="3"/>
  <c r="A190" i="1"/>
  <c r="E190" i="1"/>
  <c r="F193" i="3"/>
  <c r="A191" i="1"/>
  <c r="E191" i="1"/>
  <c r="F194" i="3"/>
  <c r="A192" i="1"/>
  <c r="E192" i="1"/>
  <c r="F195" i="3"/>
  <c r="A193" i="1"/>
  <c r="E193" i="1"/>
  <c r="F196" i="3"/>
  <c r="A194" i="1"/>
  <c r="E194" i="1"/>
  <c r="F197" i="3"/>
  <c r="A195" i="1"/>
  <c r="E195" i="1"/>
  <c r="F198" i="3"/>
  <c r="A196" i="1"/>
  <c r="E196" i="1"/>
  <c r="F199" i="3"/>
  <c r="A197" i="1"/>
  <c r="E197" i="1"/>
  <c r="F200" i="3"/>
  <c r="A198" i="1"/>
  <c r="E198" i="1"/>
  <c r="F201" i="3"/>
  <c r="A199" i="1"/>
  <c r="E199" i="1"/>
  <c r="F202" i="3"/>
  <c r="A200" i="1"/>
  <c r="E200" i="1"/>
  <c r="F203" i="3"/>
  <c r="A201" i="1"/>
  <c r="E201" i="1"/>
  <c r="F204" i="3"/>
  <c r="A202" i="1"/>
  <c r="E202" i="1"/>
  <c r="F205" i="3"/>
  <c r="A203" i="1"/>
  <c r="E203" i="1"/>
  <c r="F206" i="3"/>
  <c r="A204" i="1"/>
  <c r="E204" i="1"/>
  <c r="F207" i="3"/>
  <c r="A205" i="1"/>
  <c r="E205" i="1"/>
  <c r="F208" i="3"/>
  <c r="A206" i="1"/>
  <c r="E206" i="1"/>
  <c r="F209" i="3"/>
  <c r="A207" i="1"/>
  <c r="E207" i="1"/>
  <c r="F210" i="3"/>
  <c r="A208" i="1"/>
  <c r="E208" i="1"/>
  <c r="F211" i="3"/>
  <c r="A209" i="1"/>
  <c r="E209" i="1"/>
  <c r="F212" i="3"/>
  <c r="A210" i="1"/>
  <c r="E210" i="1"/>
  <c r="F213" i="3"/>
  <c r="A211" i="1"/>
  <c r="E211" i="1"/>
  <c r="F214" i="3"/>
  <c r="A212" i="1"/>
  <c r="E212" i="1"/>
  <c r="F215" i="3"/>
  <c r="A213" i="1"/>
  <c r="E213" i="1"/>
  <c r="F216" i="3"/>
  <c r="A214" i="1"/>
  <c r="E214" i="1"/>
  <c r="F217" i="3"/>
  <c r="A215" i="1"/>
  <c r="E215" i="1"/>
  <c r="F218" i="3"/>
  <c r="A216" i="1"/>
  <c r="E216" i="1"/>
  <c r="F219" i="3"/>
  <c r="A217" i="1"/>
  <c r="E217" i="1"/>
  <c r="F220" i="3"/>
  <c r="A218" i="1"/>
  <c r="E218" i="1"/>
  <c r="F221" i="3"/>
  <c r="A219" i="1"/>
  <c r="E219" i="1"/>
  <c r="F222" i="3"/>
  <c r="A220" i="1"/>
  <c r="E220" i="1"/>
  <c r="F223" i="3"/>
  <c r="A221" i="1"/>
  <c r="E221" i="1"/>
  <c r="F224" i="3"/>
  <c r="A222" i="1"/>
  <c r="E222" i="1"/>
  <c r="F225" i="3"/>
  <c r="A223" i="1"/>
  <c r="E223" i="1"/>
  <c r="F226" i="3"/>
  <c r="A224" i="1"/>
  <c r="E224" i="1"/>
  <c r="F227" i="3"/>
  <c r="A225" i="1"/>
  <c r="E225" i="1"/>
  <c r="F228" i="3"/>
  <c r="A226" i="1"/>
  <c r="E226" i="1"/>
  <c r="F229" i="3"/>
  <c r="A227" i="1"/>
  <c r="E227" i="1"/>
  <c r="F230" i="3"/>
  <c r="A228" i="1"/>
  <c r="E228" i="1"/>
  <c r="F231" i="3"/>
  <c r="A229" i="1"/>
  <c r="E229" i="1"/>
  <c r="F232" i="3"/>
  <c r="A230" i="1"/>
  <c r="E230" i="1"/>
  <c r="F233" i="3"/>
  <c r="A231" i="1"/>
  <c r="E231" i="1"/>
  <c r="F234" i="3"/>
  <c r="A232" i="1"/>
  <c r="E232" i="1"/>
  <c r="F235" i="3"/>
  <c r="A233" i="1"/>
  <c r="E233" i="1"/>
  <c r="F236" i="3"/>
  <c r="A234" i="1"/>
  <c r="E234" i="1"/>
  <c r="F237" i="3"/>
  <c r="A235" i="1"/>
  <c r="E235" i="1"/>
  <c r="F238" i="3"/>
  <c r="A236" i="1"/>
  <c r="E236" i="1"/>
  <c r="F239" i="3"/>
  <c r="A237" i="1"/>
  <c r="E237" i="1"/>
  <c r="F240" i="3"/>
  <c r="A238" i="1"/>
  <c r="E238" i="1"/>
  <c r="F241" i="3"/>
  <c r="A239" i="1"/>
  <c r="E239" i="1"/>
  <c r="F242" i="3"/>
  <c r="A240" i="1"/>
  <c r="E240" i="1"/>
  <c r="F243" i="3"/>
  <c r="A241" i="1"/>
  <c r="E241" i="1"/>
  <c r="F244" i="3"/>
  <c r="A242" i="1"/>
  <c r="E242" i="1"/>
  <c r="F245" i="3"/>
  <c r="A243" i="1"/>
  <c r="E243" i="1"/>
  <c r="F246" i="3"/>
  <c r="A244" i="1"/>
  <c r="E244" i="1"/>
  <c r="F247" i="3"/>
  <c r="A245" i="1"/>
  <c r="E245" i="1"/>
  <c r="F248" i="3"/>
  <c r="A246" i="1"/>
  <c r="E246" i="1"/>
  <c r="F249" i="3"/>
  <c r="A247" i="1"/>
  <c r="E247" i="1"/>
  <c r="F250" i="3"/>
  <c r="A248" i="1"/>
  <c r="E248" i="1"/>
  <c r="F251" i="3"/>
  <c r="A249" i="1"/>
  <c r="E249" i="1"/>
  <c r="F252" i="3"/>
  <c r="A250" i="1"/>
  <c r="E250" i="1"/>
  <c r="F253" i="3"/>
  <c r="A251" i="1"/>
  <c r="E251" i="1"/>
  <c r="F254" i="3"/>
  <c r="A252" i="1"/>
  <c r="E252" i="1"/>
  <c r="F255" i="3"/>
  <c r="A253" i="1"/>
  <c r="E253" i="1"/>
  <c r="F256" i="3"/>
  <c r="A254" i="1"/>
  <c r="E254" i="1"/>
  <c r="F257" i="3"/>
  <c r="A255" i="1"/>
  <c r="E255" i="1"/>
  <c r="F258" i="3"/>
  <c r="A256" i="1"/>
  <c r="E256" i="1"/>
  <c r="F259" i="3"/>
  <c r="A257" i="1"/>
  <c r="E257" i="1"/>
  <c r="F260" i="3"/>
  <c r="A258" i="1"/>
  <c r="E258" i="1"/>
  <c r="F261" i="3"/>
  <c r="A259" i="1"/>
  <c r="E259" i="1"/>
  <c r="F262" i="3"/>
  <c r="A260" i="1"/>
  <c r="E260" i="1"/>
  <c r="F263" i="3"/>
  <c r="A261" i="1"/>
  <c r="E261" i="1"/>
  <c r="F264" i="3"/>
  <c r="A262" i="1"/>
  <c r="E262" i="1"/>
  <c r="A324" i="1"/>
  <c r="E324" i="1"/>
  <c r="A325" i="1"/>
  <c r="E325" i="1"/>
  <c r="A326" i="1"/>
  <c r="E326" i="1"/>
  <c r="A327" i="1"/>
  <c r="E327" i="1"/>
  <c r="A328" i="1"/>
  <c r="E328" i="1"/>
  <c r="A329" i="1"/>
  <c r="E329" i="1"/>
  <c r="A330" i="1"/>
  <c r="E330" i="1"/>
  <c r="A331" i="1"/>
  <c r="E331" i="1"/>
  <c r="A332" i="1"/>
  <c r="E332" i="1"/>
  <c r="A333" i="1"/>
  <c r="E333" i="1"/>
  <c r="A334" i="1"/>
  <c r="E334" i="1"/>
  <c r="A335" i="1"/>
  <c r="E335" i="1"/>
  <c r="A336" i="1"/>
  <c r="E336" i="1"/>
  <c r="A337" i="1"/>
  <c r="E337" i="1"/>
  <c r="A338" i="1"/>
  <c r="E338" i="1"/>
  <c r="A339" i="1"/>
  <c r="E339" i="1"/>
  <c r="A340" i="1"/>
  <c r="E340" i="1"/>
  <c r="A341" i="1"/>
  <c r="E341" i="1"/>
  <c r="A342" i="1"/>
  <c r="E342" i="1"/>
  <c r="A343" i="1"/>
  <c r="E343" i="1"/>
  <c r="A344" i="1"/>
  <c r="E344" i="1"/>
  <c r="A345" i="1"/>
  <c r="E345" i="1"/>
  <c r="A346" i="1"/>
  <c r="E346" i="1"/>
  <c r="A347" i="1"/>
  <c r="E347" i="1"/>
  <c r="A348" i="1"/>
  <c r="E348" i="1"/>
  <c r="A349" i="1"/>
  <c r="E349" i="1"/>
  <c r="A350" i="1"/>
  <c r="E350" i="1"/>
  <c r="A351" i="1"/>
  <c r="E351" i="1"/>
  <c r="A352" i="1"/>
  <c r="E352" i="1"/>
  <c r="A353" i="1"/>
  <c r="E353" i="1"/>
  <c r="A354" i="1"/>
  <c r="E354" i="1"/>
  <c r="A355" i="1"/>
  <c r="E355" i="1"/>
  <c r="A356" i="1"/>
  <c r="E356" i="1"/>
  <c r="F6" i="1"/>
  <c r="B6" i="4"/>
  <c r="F6" i="4"/>
  <c r="F7" i="1"/>
  <c r="B7" i="4"/>
  <c r="F7" i="4"/>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B8" i="4"/>
  <c r="F8" i="4"/>
  <c r="B9" i="4"/>
  <c r="F9" i="4"/>
  <c r="B10" i="4"/>
  <c r="F10" i="4"/>
  <c r="B11" i="4"/>
  <c r="F11" i="4"/>
  <c r="B12" i="4"/>
  <c r="F12" i="4"/>
  <c r="B13" i="4"/>
  <c r="F13" i="4"/>
  <c r="B14" i="4"/>
  <c r="F14" i="4"/>
  <c r="B15" i="4"/>
  <c r="F15" i="4"/>
  <c r="B16" i="4"/>
  <c r="F16" i="4"/>
  <c r="B17" i="4"/>
  <c r="F17" i="4"/>
  <c r="B18" i="4"/>
  <c r="F18" i="4"/>
  <c r="B19" i="4"/>
  <c r="F19" i="4"/>
  <c r="B20" i="4"/>
  <c r="F20" i="4"/>
  <c r="B21" i="4"/>
  <c r="F21" i="4"/>
  <c r="B22" i="4"/>
  <c r="F22" i="4"/>
  <c r="B23" i="4"/>
  <c r="F23" i="4"/>
  <c r="B24" i="4"/>
  <c r="F24" i="4"/>
  <c r="B25" i="4"/>
  <c r="F25" i="4"/>
  <c r="B26" i="4"/>
  <c r="F26" i="4"/>
  <c r="B27" i="4"/>
  <c r="F27" i="4"/>
  <c r="B28" i="4"/>
  <c r="F28" i="4"/>
  <c r="B29" i="4"/>
  <c r="F29" i="4"/>
  <c r="B30" i="4"/>
  <c r="F30" i="4"/>
  <c r="B31" i="4"/>
  <c r="F31" i="4"/>
  <c r="B32" i="4"/>
  <c r="F32" i="4"/>
  <c r="B33" i="4"/>
  <c r="F33" i="4"/>
  <c r="B34" i="4"/>
  <c r="F34" i="4"/>
  <c r="B35" i="4"/>
  <c r="F35" i="4"/>
  <c r="B36" i="4"/>
  <c r="F36" i="4"/>
  <c r="B37" i="4"/>
  <c r="F37" i="4"/>
  <c r="B38" i="4"/>
  <c r="F38" i="4"/>
  <c r="B39" i="4"/>
  <c r="F39" i="4"/>
  <c r="B40" i="4"/>
  <c r="F40" i="4"/>
  <c r="B41" i="4"/>
  <c r="F41" i="4"/>
  <c r="B42" i="4"/>
  <c r="F42" i="4"/>
  <c r="B43" i="4"/>
  <c r="F43" i="4"/>
  <c r="B44" i="4"/>
  <c r="F44" i="4"/>
  <c r="B45" i="4"/>
  <c r="F45" i="4"/>
  <c r="B46" i="4"/>
  <c r="F46" i="4"/>
  <c r="B47" i="4"/>
  <c r="F47" i="4"/>
  <c r="B48" i="4"/>
  <c r="F48" i="4"/>
  <c r="B49" i="4"/>
  <c r="F49" i="4"/>
  <c r="B50" i="4"/>
  <c r="F50" i="4"/>
  <c r="B51" i="4"/>
  <c r="F51" i="4"/>
  <c r="B52" i="4"/>
  <c r="F52" i="4"/>
  <c r="B53" i="4"/>
  <c r="F53" i="4"/>
  <c r="B54" i="4"/>
  <c r="F54" i="4"/>
  <c r="B55" i="4"/>
  <c r="F55" i="4"/>
  <c r="B56" i="4"/>
  <c r="F56" i="4"/>
  <c r="B57" i="4"/>
  <c r="F57" i="4"/>
  <c r="B58" i="4"/>
  <c r="F58" i="4"/>
  <c r="B59" i="4"/>
  <c r="F59" i="4"/>
  <c r="B60" i="4"/>
  <c r="F60" i="4"/>
  <c r="B61" i="4"/>
  <c r="F61" i="4"/>
  <c r="B62" i="4"/>
  <c r="F62" i="4"/>
  <c r="B63" i="4"/>
  <c r="F63" i="4"/>
  <c r="B64" i="4"/>
  <c r="F64" i="4"/>
  <c r="B65" i="4"/>
  <c r="F65" i="4"/>
  <c r="B66" i="4"/>
  <c r="F66" i="4"/>
  <c r="B67" i="4"/>
  <c r="F67" i="4"/>
  <c r="B68" i="4"/>
  <c r="F68" i="4"/>
  <c r="B69" i="4"/>
  <c r="F69" i="4"/>
  <c r="B70" i="4"/>
  <c r="F70" i="4"/>
  <c r="B71" i="4"/>
  <c r="F71" i="4"/>
  <c r="B72" i="4"/>
  <c r="F72" i="4"/>
  <c r="B73" i="4"/>
  <c r="F73" i="4"/>
  <c r="B74" i="4"/>
  <c r="F74" i="4"/>
  <c r="B75" i="4"/>
  <c r="F75" i="4"/>
  <c r="B76" i="4"/>
  <c r="F76" i="4"/>
  <c r="B77" i="4"/>
  <c r="F77" i="4"/>
  <c r="B78" i="4"/>
  <c r="F78" i="4"/>
  <c r="B79" i="4"/>
  <c r="F79" i="4"/>
  <c r="B80" i="4"/>
  <c r="F80" i="4"/>
  <c r="B81" i="4"/>
  <c r="F81" i="4"/>
  <c r="B82" i="4"/>
  <c r="F82" i="4"/>
  <c r="B83" i="4"/>
  <c r="F83" i="4"/>
  <c r="B84" i="4"/>
  <c r="F84" i="4"/>
  <c r="B85" i="4"/>
  <c r="F85" i="4"/>
  <c r="B86" i="4"/>
  <c r="F86" i="4"/>
  <c r="B87" i="4"/>
  <c r="F87" i="4"/>
  <c r="B88" i="4"/>
  <c r="F88" i="4"/>
  <c r="B89" i="4"/>
  <c r="F89" i="4"/>
  <c r="B90" i="4"/>
  <c r="F90" i="4"/>
  <c r="B91" i="4"/>
  <c r="F91" i="4"/>
  <c r="B92" i="4"/>
  <c r="F92" i="4"/>
  <c r="B93" i="4"/>
  <c r="F93" i="4"/>
  <c r="B94" i="4"/>
  <c r="F94" i="4"/>
  <c r="B95" i="4"/>
  <c r="F95" i="4"/>
  <c r="B96" i="4"/>
  <c r="F96" i="4"/>
  <c r="B97" i="4"/>
  <c r="F97" i="4"/>
  <c r="B98" i="4"/>
  <c r="F98" i="4"/>
  <c r="B99" i="4"/>
  <c r="F99" i="4"/>
  <c r="B100" i="4"/>
  <c r="F100" i="4"/>
  <c r="B101" i="4"/>
  <c r="F101" i="4"/>
  <c r="B102" i="4"/>
  <c r="F102" i="4"/>
  <c r="B103" i="4"/>
  <c r="F103" i="4"/>
  <c r="B104" i="4"/>
  <c r="F104" i="4"/>
  <c r="B105" i="4"/>
  <c r="F105" i="4"/>
  <c r="B106" i="4"/>
  <c r="F106" i="4"/>
  <c r="B107" i="4"/>
  <c r="F107" i="4"/>
  <c r="B108" i="4"/>
  <c r="F108" i="4"/>
  <c r="B109" i="4"/>
  <c r="F109" i="4"/>
  <c r="B110" i="4"/>
  <c r="F110" i="4"/>
  <c r="B111" i="4"/>
  <c r="F111" i="4"/>
  <c r="B112" i="4"/>
  <c r="F112" i="4"/>
  <c r="B113" i="4"/>
  <c r="F113" i="4"/>
  <c r="B114" i="4"/>
  <c r="F114" i="4"/>
  <c r="B115" i="4"/>
  <c r="F115" i="4"/>
  <c r="B116" i="4"/>
  <c r="F116" i="4"/>
  <c r="B117" i="4"/>
  <c r="F117" i="4"/>
  <c r="B118" i="4"/>
  <c r="F118" i="4"/>
  <c r="B119" i="4"/>
  <c r="F119" i="4"/>
  <c r="B120" i="4"/>
  <c r="F120" i="4"/>
  <c r="B121" i="4"/>
  <c r="F121" i="4"/>
  <c r="B122" i="4"/>
  <c r="F122" i="4"/>
  <c r="B123" i="4"/>
  <c r="F123" i="4"/>
  <c r="B124" i="4"/>
  <c r="F124" i="4"/>
  <c r="B125" i="4"/>
  <c r="F125" i="4"/>
  <c r="B126" i="4"/>
  <c r="F126" i="4"/>
  <c r="B127" i="4"/>
  <c r="F127" i="4"/>
  <c r="B128" i="4"/>
  <c r="F128" i="4"/>
  <c r="B129" i="4"/>
  <c r="F129" i="4"/>
  <c r="B130" i="4"/>
  <c r="F130" i="4"/>
  <c r="B131" i="4"/>
  <c r="F131" i="4"/>
  <c r="B132" i="4"/>
  <c r="F132" i="4"/>
  <c r="B133" i="4"/>
  <c r="F133" i="4"/>
  <c r="B134" i="4"/>
  <c r="F134" i="4"/>
  <c r="B135" i="4"/>
  <c r="F135" i="4"/>
  <c r="B136" i="4"/>
  <c r="F136" i="4"/>
  <c r="B137" i="4"/>
  <c r="F137" i="4"/>
  <c r="B138" i="4"/>
  <c r="F138" i="4"/>
  <c r="B139" i="4"/>
  <c r="F139" i="4"/>
  <c r="B140" i="4"/>
  <c r="F140" i="4"/>
  <c r="B141" i="4"/>
  <c r="F141" i="4"/>
  <c r="B142" i="4"/>
  <c r="F142" i="4"/>
  <c r="B143" i="4"/>
  <c r="F143" i="4"/>
  <c r="B144" i="4"/>
  <c r="F144" i="4"/>
  <c r="B145" i="4"/>
  <c r="F145" i="4"/>
  <c r="B146" i="4"/>
  <c r="F146" i="4"/>
  <c r="B147" i="4"/>
  <c r="F147" i="4"/>
  <c r="B148" i="4"/>
  <c r="F148" i="4"/>
  <c r="B149" i="4"/>
  <c r="F149" i="4"/>
  <c r="B150" i="4"/>
  <c r="F150" i="4"/>
  <c r="B151" i="4"/>
  <c r="F151" i="4"/>
  <c r="B152" i="4"/>
  <c r="F152" i="4"/>
  <c r="B153" i="4"/>
  <c r="F153" i="4"/>
  <c r="B154" i="4"/>
  <c r="F154" i="4"/>
  <c r="B155" i="4"/>
  <c r="F155" i="4"/>
  <c r="B156" i="4"/>
  <c r="F156" i="4"/>
  <c r="B157" i="4"/>
  <c r="F157" i="4"/>
  <c r="B158" i="4"/>
  <c r="F158" i="4"/>
  <c r="B159" i="4"/>
  <c r="F159" i="4"/>
  <c r="B160" i="4"/>
  <c r="F160" i="4"/>
  <c r="B161" i="4"/>
  <c r="F161" i="4"/>
  <c r="B162" i="4"/>
  <c r="F162" i="4"/>
  <c r="B163" i="4"/>
  <c r="F163" i="4"/>
  <c r="B164" i="4"/>
  <c r="F164" i="4"/>
  <c r="B165" i="4"/>
  <c r="F165" i="4"/>
  <c r="B166" i="4"/>
  <c r="F166" i="4"/>
  <c r="B167" i="4"/>
  <c r="F167" i="4"/>
  <c r="B168" i="4"/>
  <c r="F168" i="4"/>
  <c r="B169" i="4"/>
  <c r="F169" i="4"/>
  <c r="B170" i="4"/>
  <c r="F170" i="4"/>
  <c r="B171" i="4"/>
  <c r="F171" i="4"/>
  <c r="B172" i="4"/>
  <c r="F172" i="4"/>
  <c r="B173" i="4"/>
  <c r="F173" i="4"/>
  <c r="B174" i="4"/>
  <c r="F174" i="4"/>
  <c r="B175" i="4"/>
  <c r="F175" i="4"/>
  <c r="B176" i="4"/>
  <c r="F176" i="4"/>
  <c r="B177" i="4"/>
  <c r="F177" i="4"/>
  <c r="B178" i="4"/>
  <c r="F178" i="4"/>
  <c r="B179" i="4"/>
  <c r="F179" i="4"/>
  <c r="B180" i="4"/>
  <c r="F180" i="4"/>
  <c r="B181" i="4"/>
  <c r="F181" i="4"/>
  <c r="B182" i="4"/>
  <c r="F182" i="4"/>
  <c r="B183" i="4"/>
  <c r="F183" i="4"/>
  <c r="B184" i="4"/>
  <c r="F184" i="4"/>
  <c r="B185" i="4"/>
  <c r="F185" i="4"/>
  <c r="B186" i="4"/>
  <c r="F186" i="4"/>
  <c r="B187" i="4"/>
  <c r="F187" i="4"/>
  <c r="B188" i="4"/>
  <c r="F188" i="4"/>
  <c r="B189" i="4"/>
  <c r="F189" i="4"/>
  <c r="B190" i="4"/>
  <c r="F190" i="4"/>
  <c r="B191" i="4"/>
  <c r="F191" i="4"/>
  <c r="B192" i="4"/>
  <c r="F192" i="4"/>
  <c r="B193" i="4"/>
  <c r="F193" i="4"/>
  <c r="B194" i="4"/>
  <c r="F194" i="4"/>
  <c r="B195" i="4"/>
  <c r="F195" i="4"/>
  <c r="B196" i="4"/>
  <c r="F196" i="4"/>
  <c r="B197" i="4"/>
  <c r="F197" i="4"/>
  <c r="B198" i="4"/>
  <c r="F198" i="4"/>
  <c r="B199" i="4"/>
  <c r="F199" i="4"/>
  <c r="B200" i="4"/>
  <c r="F200" i="4"/>
  <c r="B201" i="4"/>
  <c r="F201" i="4"/>
  <c r="B202" i="4"/>
  <c r="F202" i="4"/>
  <c r="B203" i="4"/>
  <c r="F203" i="4"/>
  <c r="B204" i="4"/>
  <c r="F204" i="4"/>
  <c r="B205" i="4"/>
  <c r="F205" i="4"/>
  <c r="B206" i="4"/>
  <c r="F206" i="4"/>
  <c r="B207" i="4"/>
  <c r="F207" i="4"/>
  <c r="B208" i="4"/>
  <c r="F208" i="4"/>
  <c r="B209" i="4"/>
  <c r="F209" i="4"/>
  <c r="B210" i="4"/>
  <c r="F210" i="4"/>
  <c r="B211" i="4"/>
  <c r="F211" i="4"/>
  <c r="B212" i="4"/>
  <c r="F212" i="4"/>
  <c r="B213" i="4"/>
  <c r="F213" i="4"/>
  <c r="B214" i="4"/>
  <c r="F214" i="4"/>
  <c r="B215" i="4"/>
  <c r="F215" i="4"/>
  <c r="B216" i="4"/>
  <c r="F216" i="4"/>
  <c r="B217" i="4"/>
  <c r="F217" i="4"/>
  <c r="B218" i="4"/>
  <c r="F218" i="4"/>
  <c r="B219" i="4"/>
  <c r="F219" i="4"/>
  <c r="B220" i="4"/>
  <c r="F220" i="4"/>
  <c r="B221" i="4"/>
  <c r="F221" i="4"/>
  <c r="B222" i="4"/>
  <c r="F222" i="4"/>
  <c r="B223" i="4"/>
  <c r="F223" i="4"/>
  <c r="B224" i="4"/>
  <c r="F224" i="4"/>
  <c r="B225" i="4"/>
  <c r="F225" i="4"/>
  <c r="B226" i="4"/>
  <c r="F226" i="4"/>
  <c r="B227" i="4"/>
  <c r="F227" i="4"/>
  <c r="B228" i="4"/>
  <c r="F228" i="4"/>
  <c r="B229" i="4"/>
  <c r="F229" i="4"/>
  <c r="B230" i="4"/>
  <c r="F230" i="4"/>
  <c r="B231" i="4"/>
  <c r="F231" i="4"/>
  <c r="B232" i="4"/>
  <c r="F232" i="4"/>
  <c r="B233" i="4"/>
  <c r="F233" i="4"/>
  <c r="B234" i="4"/>
  <c r="F234" i="4"/>
  <c r="B235" i="4"/>
  <c r="F235" i="4"/>
  <c r="B236" i="4"/>
  <c r="F236" i="4"/>
  <c r="B237" i="4"/>
  <c r="F237" i="4"/>
  <c r="B238" i="4"/>
  <c r="F238" i="4"/>
  <c r="B239" i="4"/>
  <c r="F239" i="4"/>
  <c r="B240" i="4"/>
  <c r="F240" i="4"/>
  <c r="B241" i="4"/>
  <c r="F241" i="4"/>
  <c r="B242" i="4"/>
  <c r="F242" i="4"/>
  <c r="B243" i="4"/>
  <c r="F243" i="4"/>
  <c r="B244" i="4"/>
  <c r="F244" i="4"/>
  <c r="B245" i="4"/>
  <c r="F245" i="4"/>
  <c r="B246" i="4"/>
  <c r="F246" i="4"/>
  <c r="B247" i="4"/>
  <c r="F247" i="4"/>
  <c r="B248" i="4"/>
  <c r="F248" i="4"/>
  <c r="B249" i="4"/>
  <c r="F249" i="4"/>
  <c r="B250" i="4"/>
  <c r="F250" i="4"/>
  <c r="B251" i="4"/>
  <c r="F251" i="4"/>
  <c r="B252" i="4"/>
  <c r="F252" i="4"/>
  <c r="B253" i="4"/>
  <c r="F253" i="4"/>
  <c r="B254" i="4"/>
  <c r="F254" i="4"/>
  <c r="B255" i="4"/>
  <c r="F255" i="4"/>
  <c r="B256" i="4"/>
  <c r="F256" i="4"/>
  <c r="B257" i="4"/>
  <c r="F257" i="4"/>
  <c r="B258" i="4"/>
  <c r="F258" i="4"/>
  <c r="B259" i="4"/>
  <c r="F259" i="4"/>
  <c r="B260" i="4"/>
  <c r="F260" i="4"/>
  <c r="B261" i="4"/>
  <c r="F261" i="4"/>
  <c r="B262" i="4"/>
  <c r="F262" i="4"/>
  <c r="B263" i="4"/>
  <c r="F263" i="4"/>
  <c r="B264" i="4"/>
  <c r="F264" i="4"/>
  <c r="B265" i="4"/>
  <c r="F265" i="4"/>
  <c r="B266" i="4"/>
  <c r="F266" i="4"/>
  <c r="B267" i="4"/>
  <c r="F267" i="4"/>
  <c r="B268" i="4"/>
  <c r="F268" i="4"/>
  <c r="B269" i="4"/>
  <c r="F269" i="4"/>
  <c r="B270" i="4"/>
  <c r="F270" i="4"/>
  <c r="B271" i="4"/>
  <c r="F271" i="4"/>
  <c r="B272" i="4"/>
  <c r="F272" i="4"/>
  <c r="B273" i="4"/>
  <c r="F273" i="4"/>
  <c r="B274" i="4"/>
  <c r="F274" i="4"/>
  <c r="B275" i="4"/>
  <c r="F275" i="4"/>
  <c r="B276" i="4"/>
  <c r="F276" i="4"/>
  <c r="B277" i="4"/>
  <c r="F277" i="4"/>
  <c r="B278" i="4"/>
  <c r="F278" i="4"/>
  <c r="B279" i="4"/>
  <c r="F279" i="4"/>
  <c r="B280" i="4"/>
  <c r="F280" i="4"/>
  <c r="B281" i="4"/>
  <c r="F281" i="4"/>
  <c r="B282" i="4"/>
  <c r="F282" i="4"/>
  <c r="B283" i="4"/>
  <c r="F283" i="4"/>
  <c r="B284" i="4"/>
  <c r="F284" i="4"/>
  <c r="B285" i="4"/>
  <c r="F285" i="4"/>
  <c r="B286" i="4"/>
  <c r="F286" i="4"/>
  <c r="B287" i="4"/>
  <c r="F287" i="4"/>
  <c r="B288" i="4"/>
  <c r="F288" i="4"/>
  <c r="B289" i="4"/>
  <c r="F289" i="4"/>
  <c r="B290" i="4"/>
  <c r="F290" i="4"/>
  <c r="B291" i="4"/>
  <c r="F291" i="4"/>
  <c r="B292" i="4"/>
  <c r="F292" i="4"/>
  <c r="B293" i="4"/>
  <c r="F293" i="4"/>
  <c r="B294" i="4"/>
  <c r="F294" i="4"/>
  <c r="B295" i="4"/>
  <c r="F295" i="4"/>
  <c r="B296" i="4"/>
  <c r="F296" i="4"/>
  <c r="B297" i="4"/>
  <c r="F297" i="4"/>
  <c r="B298" i="4"/>
  <c r="F298" i="4"/>
  <c r="B299" i="4"/>
  <c r="F299" i="4"/>
  <c r="B300" i="4"/>
  <c r="F300" i="4"/>
  <c r="B301" i="4"/>
  <c r="F301" i="4"/>
  <c r="B302" i="4"/>
  <c r="F302" i="4"/>
  <c r="B303" i="4"/>
  <c r="F303" i="4"/>
  <c r="B304" i="4"/>
  <c r="F304" i="4"/>
  <c r="B305" i="4"/>
  <c r="F305" i="4"/>
  <c r="B306" i="4"/>
  <c r="F306" i="4"/>
  <c r="B307" i="4"/>
  <c r="F307" i="4"/>
  <c r="B308" i="4"/>
  <c r="F308" i="4"/>
  <c r="B309" i="4"/>
  <c r="F309" i="4"/>
  <c r="B310" i="4"/>
  <c r="F310" i="4"/>
  <c r="B311" i="4"/>
  <c r="F311" i="4"/>
  <c r="B312" i="4"/>
  <c r="F312" i="4"/>
  <c r="B313" i="4"/>
  <c r="F313" i="4"/>
  <c r="B314" i="4"/>
  <c r="F314" i="4"/>
  <c r="B315" i="4"/>
  <c r="F315" i="4"/>
  <c r="B316" i="4"/>
  <c r="F316" i="4"/>
  <c r="B317" i="4"/>
  <c r="F317" i="4"/>
  <c r="B318" i="4"/>
  <c r="F318" i="4"/>
  <c r="B319" i="4"/>
  <c r="F319" i="4"/>
  <c r="B320" i="4"/>
  <c r="F320" i="4"/>
  <c r="B321" i="4"/>
  <c r="F321" i="4"/>
  <c r="B322" i="4"/>
  <c r="F322" i="4"/>
  <c r="B323" i="4"/>
  <c r="F323" i="4"/>
  <c r="B324" i="4"/>
  <c r="F324" i="4"/>
  <c r="B325" i="4"/>
  <c r="F325" i="4"/>
  <c r="B326" i="4"/>
  <c r="F326" i="4"/>
  <c r="B327" i="4"/>
  <c r="F327" i="4"/>
  <c r="B328" i="4"/>
  <c r="F328" i="4"/>
  <c r="B329" i="4"/>
  <c r="F329" i="4"/>
  <c r="B330" i="4"/>
  <c r="F330" i="4"/>
  <c r="B331" i="4"/>
  <c r="F331" i="4"/>
  <c r="B332" i="4"/>
  <c r="F332" i="4"/>
  <c r="B333" i="4"/>
  <c r="F333" i="4"/>
  <c r="B334" i="4"/>
  <c r="F334" i="4"/>
  <c r="B335" i="4"/>
  <c r="F335" i="4"/>
  <c r="B336" i="4"/>
  <c r="F336" i="4"/>
  <c r="B337" i="4"/>
  <c r="F337" i="4"/>
  <c r="B338" i="4"/>
  <c r="F338" i="4"/>
  <c r="B339" i="4"/>
  <c r="F339" i="4"/>
  <c r="B340" i="4"/>
  <c r="F340" i="4"/>
  <c r="B341" i="4"/>
  <c r="F341" i="4"/>
  <c r="B342" i="4"/>
  <c r="F342" i="4"/>
  <c r="B343" i="4"/>
  <c r="F343" i="4"/>
  <c r="B344" i="4"/>
  <c r="F344" i="4"/>
  <c r="B345" i="4"/>
  <c r="F345" i="4"/>
  <c r="B346" i="4"/>
  <c r="F346" i="4"/>
  <c r="B347" i="4"/>
  <c r="F347" i="4"/>
  <c r="B348" i="4"/>
  <c r="F348" i="4"/>
  <c r="B349" i="4"/>
  <c r="F349" i="4"/>
  <c r="B350" i="4"/>
  <c r="F350" i="4"/>
  <c r="B351" i="4"/>
  <c r="F351" i="4"/>
  <c r="B352" i="4"/>
  <c r="F352" i="4"/>
  <c r="B353" i="4"/>
  <c r="F353" i="4"/>
  <c r="B354" i="4"/>
  <c r="F354" i="4"/>
  <c r="B355" i="4"/>
  <c r="F355" i="4"/>
  <c r="B356" i="4"/>
  <c r="F356" i="4"/>
  <c r="B357" i="4"/>
  <c r="F357" i="4"/>
  <c r="B358" i="4"/>
  <c r="F358" i="4"/>
  <c r="B359" i="4"/>
  <c r="F359" i="4"/>
  <c r="B360" i="4"/>
  <c r="F360" i="4"/>
  <c r="B361" i="4"/>
  <c r="F361" i="4"/>
  <c r="B362" i="4"/>
  <c r="F362" i="4"/>
  <c r="B363" i="4"/>
  <c r="F363" i="4"/>
  <c r="B364" i="4"/>
  <c r="F364" i="4"/>
  <c r="B365" i="4"/>
  <c r="F365" i="4"/>
  <c r="B366" i="4"/>
  <c r="F366" i="4"/>
  <c r="B367" i="4"/>
  <c r="F367" i="4"/>
  <c r="B368" i="4"/>
  <c r="F368" i="4"/>
  <c r="B369" i="4"/>
  <c r="F369" i="4"/>
  <c r="B370" i="4"/>
  <c r="F370" i="4"/>
  <c r="I6" i="4"/>
  <c r="E3" i="3"/>
  <c r="F4" i="3"/>
  <c r="G4" i="3"/>
  <c r="E4" i="3"/>
  <c r="E5" i="3"/>
  <c r="Q3" i="3"/>
  <c r="Q2" i="3"/>
  <c r="B13" i="1"/>
  <c r="B6" i="1"/>
  <c r="B8" i="1"/>
  <c r="B7" i="1"/>
  <c r="B9" i="1"/>
  <c r="B15" i="1"/>
  <c r="B12" i="1"/>
  <c r="B10" i="1"/>
  <c r="C6" i="4"/>
  <c r="J4" i="3"/>
  <c r="J3" i="3"/>
  <c r="B11" i="1"/>
  <c r="B16" i="1"/>
  <c r="B14" i="1"/>
  <c r="B18" i="1"/>
  <c r="C17" i="4"/>
  <c r="C7" i="4"/>
  <c r="C8" i="4"/>
  <c r="C9" i="4"/>
  <c r="B17" i="1"/>
  <c r="C10" i="4"/>
  <c r="C13" i="4"/>
  <c r="C14" i="4"/>
  <c r="C12" i="4"/>
  <c r="C19" i="4"/>
  <c r="B19" i="1"/>
  <c r="C11" i="4"/>
  <c r="J5" i="3"/>
  <c r="C15" i="4"/>
  <c r="C16" i="4"/>
  <c r="C18" i="4"/>
  <c r="B20" i="1"/>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K5" i="3"/>
  <c r="K4"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57" i="1"/>
  <c r="B21" i="1"/>
  <c r="B22" i="1"/>
  <c r="B23" i="1"/>
  <c r="B24" i="1"/>
  <c r="H38" i="4"/>
  <c r="C10" i="1"/>
  <c r="C11" i="1"/>
  <c r="C14" i="1"/>
  <c r="C7" i="1"/>
  <c r="C12" i="1"/>
  <c r="C6" i="1"/>
  <c r="C8" i="1"/>
  <c r="C9" i="1"/>
  <c r="D7" i="4"/>
  <c r="D10" i="1"/>
  <c r="D11" i="1"/>
  <c r="D14" i="1"/>
  <c r="D7" i="1"/>
  <c r="D12" i="1"/>
  <c r="D6" i="1"/>
  <c r="D8" i="1"/>
  <c r="D9" i="1"/>
  <c r="E7" i="4"/>
  <c r="C16" i="1"/>
  <c r="C13" i="1"/>
  <c r="D8" i="4"/>
  <c r="D16" i="1"/>
  <c r="D13" i="1"/>
  <c r="E8" i="4"/>
  <c r="C18" i="1"/>
  <c r="D9" i="4"/>
  <c r="D18" i="1"/>
  <c r="E9" i="4"/>
  <c r="C15" i="1"/>
  <c r="C21" i="1"/>
  <c r="C19" i="1"/>
  <c r="C17" i="1"/>
  <c r="D10" i="4"/>
  <c r="D15" i="1"/>
  <c r="D21" i="1"/>
  <c r="D19" i="1"/>
  <c r="D17" i="1"/>
  <c r="E10" i="4"/>
  <c r="C20" i="1"/>
  <c r="D11" i="4"/>
  <c r="D20" i="1"/>
  <c r="E11" i="4"/>
  <c r="D12" i="4"/>
  <c r="E12" i="4"/>
  <c r="D13" i="4"/>
  <c r="E13" i="4"/>
  <c r="C22" i="1"/>
  <c r="D14" i="4"/>
  <c r="D22" i="1"/>
  <c r="E14" i="4"/>
  <c r="C23" i="1"/>
  <c r="D15" i="4"/>
  <c r="D23" i="1"/>
  <c r="E15" i="4"/>
  <c r="D16" i="4"/>
  <c r="E16" i="4"/>
  <c r="D17" i="4"/>
  <c r="E17" i="4"/>
  <c r="D18" i="4"/>
  <c r="E18" i="4"/>
  <c r="D19" i="4"/>
  <c r="E19" i="4"/>
  <c r="D20" i="4"/>
  <c r="E20" i="4"/>
  <c r="D21" i="4"/>
  <c r="E21" i="4"/>
  <c r="D22" i="4"/>
  <c r="E22" i="4"/>
  <c r="D23" i="4"/>
  <c r="E23" i="4"/>
  <c r="C24" i="1"/>
  <c r="D24" i="4"/>
  <c r="D24" i="1"/>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6" i="4"/>
  <c r="E6" i="4"/>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E5" i="5"/>
  <c r="D5" i="5"/>
  <c r="C5" i="5"/>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I7" i="1"/>
  <c r="I10" i="1"/>
  <c r="I6" i="1"/>
  <c r="I8" i="1"/>
  <c r="I9" i="1"/>
  <c r="I12" i="1"/>
  <c r="I11" i="1"/>
  <c r="I17" i="1"/>
  <c r="I14" i="1"/>
  <c r="I19" i="1"/>
  <c r="I13" i="1"/>
  <c r="I16" i="1"/>
  <c r="I15" i="1"/>
  <c r="I20" i="1"/>
  <c r="I18"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6" i="1"/>
</calcChain>
</file>

<file path=xl/sharedStrings.xml><?xml version="1.0" encoding="utf-8"?>
<sst xmlns="http://schemas.openxmlformats.org/spreadsheetml/2006/main" count="429" uniqueCount="122">
  <si>
    <t>Auditee Name</t>
  </si>
  <si>
    <t>CFDA</t>
  </si>
  <si>
    <t>EPISCOPAL SOCIAL SERVICES OF NEW YORK, INC.</t>
  </si>
  <si>
    <t>SCO FAMILY OF SERVICES</t>
  </si>
  <si>
    <t>JEWISH CHILD CARE ASSOCIATION</t>
  </si>
  <si>
    <t>THE CHILDREN'S VILLAGE, INC. AND AFFILIATES</t>
  </si>
  <si>
    <t>LEAKE AND WATTS SERVICES, INC. AND AFFILIATE</t>
  </si>
  <si>
    <t>UNIVERSITY SETTLEMENT SOCIETY OF NEW YORK, INC</t>
  </si>
  <si>
    <t>TREMONT MONTEREY DAY CARE CENTER INC.</t>
  </si>
  <si>
    <t>PHIPPS COMMUNITY DEVELOPMENT CORPORATION</t>
  </si>
  <si>
    <t>HUDSON GUILD, INC</t>
  </si>
  <si>
    <t>COMMUNITY LIFE CENTER INC</t>
  </si>
  <si>
    <t>RENA DAY CARE CENTER</t>
  </si>
  <si>
    <t>CLIFFORD GLOVER DAY CARE CENTER, INC.</t>
  </si>
  <si>
    <t>BRONXDALE TENANTS LEAGUE DCC, INC.</t>
  </si>
  <si>
    <t>EAST SIDE HOUSE, INC.</t>
  </si>
  <si>
    <t>UNION SETTLEMENT ASSOCIATION, INC.</t>
  </si>
  <si>
    <t>SOUTHEAST BRONX NEIGHBORHOOD CENTERS, INC</t>
  </si>
  <si>
    <t>HIGHBRIDGE ADVISORY COUNCIL FAMILY SERVICES, INC</t>
  </si>
  <si>
    <t>HAMILTON-MADISON HOUSE, INC.</t>
  </si>
  <si>
    <t>GODDARD RIVERSIDE COMMUNITY CENTER</t>
  </si>
  <si>
    <t>STANLEY M. ISAACS NEIGHBORHOOD CENTER, INC.</t>
  </si>
  <si>
    <t>NORTHSIDE CENTER FOR CHILD DEVELOPMENT, INC.</t>
  </si>
  <si>
    <t>HENRY STREET SETTLEMENT AND AFFILIATES</t>
  </si>
  <si>
    <t>BROOKLYN KINDERGARTEN SOCIETY</t>
  </si>
  <si>
    <t>DAY CARE COUNCIL OF NEW YORK, INC.</t>
  </si>
  <si>
    <t>CHINESE-AMERICAN PLANNING COUNCIL</t>
  </si>
  <si>
    <t>AFRO-AMERICAN PARENTS EDUCATIONAL CENTER, INC</t>
  </si>
  <si>
    <t>CYPRESS HILLS LOCAL DEVELOPMENT CORPORATION</t>
  </si>
  <si>
    <t>HOUSING + SOLUTIONS, INC.</t>
  </si>
  <si>
    <t>BAILEY HOUSE, INC. &amp; BAILEY-HOLT HOUSE HDFC</t>
  </si>
  <si>
    <t>HARLEM COMMUNITY AIDS CENTER AND AFFILIATES, INC</t>
  </si>
  <si>
    <t>JAMAICA SERVICE PROGRAM FOR OLDER ADULTS, INC</t>
  </si>
  <si>
    <t>CENTER FOR THE ELIMINATION OF VIOLENCE IN THE FAMILY, INC</t>
  </si>
  <si>
    <t>EDWIN GOULD SERVICES FOR CHILDREN AND FAMILIES</t>
  </si>
  <si>
    <t>PARTNERSHIP WITH CHILDREN, INC</t>
  </si>
  <si>
    <t>THE CARTER BURDEN CENTER FOR THE AGING, INC.</t>
  </si>
  <si>
    <t>PRESBYTERIAN SENIOR SERVICES</t>
  </si>
  <si>
    <t>AIDS SERVICE CENTER OF LOWER MANHATTAN INC DBA AIDS SERVICE CENTER NYC</t>
  </si>
  <si>
    <t>THE FAMILY CENTER, INC.</t>
  </si>
  <si>
    <t>GREENHOPE SERVICES FOR WOMEN, INC.</t>
  </si>
  <si>
    <t>ARGUS COMMUNITY, INC</t>
  </si>
  <si>
    <t>WOMEN'S PRISON ASSOCIATION AND HOME</t>
  </si>
  <si>
    <t>FY 2010</t>
  </si>
  <si>
    <t>FY 2018</t>
  </si>
  <si>
    <t>FY 2018 Adjusted</t>
  </si>
  <si>
    <t>Cost of Inflation</t>
  </si>
  <si>
    <t>Amount</t>
  </si>
  <si>
    <t>Grant Name</t>
  </si>
  <si>
    <t>#</t>
  </si>
  <si>
    <t>Line</t>
  </si>
  <si>
    <t>Row</t>
  </si>
  <si>
    <t>Side Calculations</t>
  </si>
  <si>
    <t>FY 2010 Nominal</t>
  </si>
  <si>
    <t>FY 2018 Nominal</t>
  </si>
  <si>
    <t>Cost of Inflation (Difference between 2010 &amp; 2018 Nominal)</t>
  </si>
  <si>
    <t>From</t>
  </si>
  <si>
    <t>To</t>
  </si>
  <si>
    <t>Row Number</t>
  </si>
  <si>
    <t>Desired Order</t>
  </si>
  <si>
    <t>School Breakfast Program</t>
  </si>
  <si>
    <t>National School Lunch Program</t>
  </si>
  <si>
    <t>Child and Adult Care Food Program</t>
  </si>
  <si>
    <t>State Administrative Matching Grants for the Supplemental Nutrition Assistance Program</t>
  </si>
  <si>
    <t>Community Development Block Grants/Entitlement Grants</t>
  </si>
  <si>
    <t>Community Development Block Grants/State's program and Non-Entitlement Grants in Hawaii</t>
  </si>
  <si>
    <t>Emergency Solutions Grant Program</t>
  </si>
  <si>
    <t>Supportive Housing Program</t>
  </si>
  <si>
    <t>Home Investment Partnerships Program</t>
  </si>
  <si>
    <t>Housing Opportunities for Persons with AIDS</t>
  </si>
  <si>
    <t xml:space="preserve">Continuum of Care Program </t>
  </si>
  <si>
    <t>Senior Community Service Employment Program</t>
  </si>
  <si>
    <t>WIOA Youth Activities</t>
  </si>
  <si>
    <t>Title I Grants to Local Educational Agencies</t>
  </si>
  <si>
    <t>Special Education Grants to States</t>
  </si>
  <si>
    <t>Twenty-First Century Community Learning Centers</t>
  </si>
  <si>
    <t>Special Programs for the Aging, Title III, Part D, Disease Prevention and Health Promotion Services</t>
  </si>
  <si>
    <t>Special Programs for the Aging, Title III, Part B, Grants for Supportive Services and Senior Centers</t>
  </si>
  <si>
    <t>Special Programs for the Aging, Title III, Part C, Nutrition Services</t>
  </si>
  <si>
    <t>National Family Caregiver Support, Title III, Part E</t>
  </si>
  <si>
    <t xml:space="preserve">Nutrition Services Incentive Program </t>
  </si>
  <si>
    <t>Medicare Enrollment Assistance Program</t>
  </si>
  <si>
    <t>Substance Abuse and Mental Health Services Projects of Regional and National Significance</t>
  </si>
  <si>
    <t>Immunization Cooperative Agreements</t>
  </si>
  <si>
    <t>Temporary Assistance for Needy Families</t>
  </si>
  <si>
    <t>Child Support Enforcement</t>
  </si>
  <si>
    <t>Community Services Block Grant</t>
  </si>
  <si>
    <t>Child Care and Development Block Grant</t>
  </si>
  <si>
    <t>Head Start</t>
  </si>
  <si>
    <t>Social Services Block Grant</t>
  </si>
  <si>
    <t>Medical Assistance Program</t>
  </si>
  <si>
    <t>HIV Emergency Relief Project Grants</t>
  </si>
  <si>
    <t>Block Grants for Community Mental Health Services</t>
  </si>
  <si>
    <t>Block Grants for Prevention and Treatment of Substance Abuse</t>
  </si>
  <si>
    <t>Maternal and Child Health Services Block Grant to the States</t>
  </si>
  <si>
    <t>Emergency Food and Shelter National Board Program</t>
  </si>
  <si>
    <t>FedGrants_TopRow</t>
  </si>
  <si>
    <t>FedGrants_NumRow</t>
  </si>
  <si>
    <t>FedGrants</t>
  </si>
  <si>
    <t>Select Federal Grant</t>
  </si>
  <si>
    <t>Selected Federal Grant</t>
  </si>
  <si>
    <t>IF($H6&gt;Num_Rom, "", IFERROR(IF(Organization="*", $H6, AGGREGATE(15, 6, (1/(Logs[Auditee Name] = Organization))*ROW(Logs[Auditee Name]), $H6)-Top_Row), ""))</t>
  </si>
  <si>
    <t>Select FPWA Member Organization</t>
  </si>
  <si>
    <t>FPWA_TopRow</t>
  </si>
  <si>
    <t>FPWA_NumRow</t>
  </si>
  <si>
    <t>MemberOrgs</t>
  </si>
  <si>
    <t>Title</t>
  </si>
  <si>
    <t>Select Member Org</t>
  </si>
  <si>
    <t>Dynamic Bar Chart</t>
  </si>
  <si>
    <t>Final Sort</t>
  </si>
  <si>
    <t>INFLATION TABLE</t>
  </si>
  <si>
    <t>School Improvement Grants</t>
  </si>
  <si>
    <t>SUMMARY TABLE</t>
  </si>
  <si>
    <t>Metric</t>
  </si>
  <si>
    <t>Total</t>
  </si>
  <si>
    <t>Increased/Decreased</t>
  </si>
  <si>
    <t>To learn more about federal grants visit beta.sam.gov</t>
  </si>
  <si>
    <t>To learn more about this data visit our methodology page</t>
  </si>
  <si>
    <r>
      <t>a.</t>
    </r>
    <r>
      <rPr>
        <sz val="7"/>
        <color rgb="FF000000"/>
        <rFont val="Times New Roman"/>
        <family val="1"/>
      </rPr>
      <t>  </t>
    </r>
    <r>
      <rPr>
        <sz val="14"/>
        <color rgb="FF000000"/>
        <rFont val="Calibri"/>
        <family val="2"/>
        <scheme val="minor"/>
      </rPr>
      <t>A note about organizations that rely on TANF, which is passed through from the State to the City to nonprofits. NY State has increased funding to NYC, but the federal allocation of the TANF block grant to New York State has remained unchanged – representing a decline in value of more than 35 percent – since TANF was created in 1996 under the guise of “welfare reform” in 1996. These increases may also be a result of funding shifts at the state level. In other words, this analysis does not illustrate federal decline in the value of the TANF block grant.
b.  A recent example of this is included in the latest State budget, which redirects federal Family Assistance funding from NYC, and will cost the city $125 million annually</t>
    </r>
  </si>
  <si>
    <t>Difference Between 2018 Nominal and 2018 Inflation Adjusted</t>
  </si>
  <si>
    <t>CFDA Match</t>
  </si>
  <si>
    <t>Cost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</si>
</sst>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_-;\-&quot;$&quot;* #,##0.00_-;_-&quot;$&quot;*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1"/>
      <name val="Calibri"/>
      <family val="2"/>
      <scheme val="minor"/>
    </font>
    <font>
      <sz val="11"/>
      <color theme="1"/>
      <name val="Open Sans"/>
      <family val="2"/>
    </font>
    <font>
      <b/>
      <sz val="11"/>
      <color theme="1"/>
      <name val="Open Sans"/>
      <family val="2"/>
    </font>
    <font>
      <sz val="11"/>
      <color theme="0"/>
      <name val="Open Sans"/>
      <family val="2"/>
    </font>
    <font>
      <b/>
      <sz val="16"/>
      <color theme="0"/>
      <name val="Open Sans"/>
      <family val="2"/>
    </font>
    <font>
      <sz val="14"/>
      <color theme="1"/>
      <name val="Open Sans"/>
      <family val="2"/>
    </font>
    <font>
      <sz val="14"/>
      <color rgb="FF000000"/>
      <name val="Calibri"/>
      <family val="2"/>
      <scheme val="minor"/>
    </font>
    <font>
      <sz val="7"/>
      <color rgb="FF000000"/>
      <name val="Times New Roman"/>
      <family val="1"/>
    </font>
    <font>
      <b/>
      <sz val="11"/>
      <color theme="0"/>
      <name val="Open Sans"/>
      <family val="2"/>
    </font>
  </fonts>
  <fills count="8">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rgb="FFFFFF00"/>
        <bgColor indexed="64"/>
      </patternFill>
    </fill>
    <fill>
      <patternFill patternType="solid">
        <fgColor theme="0" tint="-4.9989318521683403E-2"/>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auto="1"/>
      </bottom>
      <diagonal/>
    </border>
    <border>
      <left/>
      <right/>
      <top/>
      <bottom style="medium">
        <color auto="1"/>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style="medium">
        <color indexed="64"/>
      </right>
      <top style="medium">
        <color indexed="64"/>
      </top>
      <bottom style="medium">
        <color indexed="64"/>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165" fontId="4" fillId="0" borderId="0" applyFont="0" applyFill="0" applyBorder="0" applyAlignment="0" applyProtection="0"/>
    <xf numFmtId="0" fontId="4" fillId="0" borderId="0"/>
  </cellStyleXfs>
  <cellXfs count="48">
    <xf numFmtId="0" fontId="0" fillId="0" borderId="0" xfId="0"/>
    <xf numFmtId="0" fontId="2" fillId="2" borderId="2" xfId="0" applyFont="1" applyFill="1" applyBorder="1"/>
    <xf numFmtId="164" fontId="0" fillId="0" borderId="0" xfId="1" applyNumberFormat="1" applyFont="1"/>
    <xf numFmtId="0" fontId="0" fillId="0" borderId="1" xfId="0" applyFont="1" applyFill="1" applyBorder="1"/>
    <xf numFmtId="164" fontId="0" fillId="0" borderId="0" xfId="1" applyNumberFormat="1" applyFont="1" applyFill="1"/>
    <xf numFmtId="164" fontId="3" fillId="0" borderId="0" xfId="1" applyNumberFormat="1" applyFont="1"/>
    <xf numFmtId="0" fontId="0" fillId="0" borderId="0" xfId="0" applyNumberFormat="1"/>
    <xf numFmtId="0" fontId="0" fillId="0" borderId="0" xfId="0" applyFont="1" applyFill="1" applyBorder="1"/>
    <xf numFmtId="0" fontId="3" fillId="0" borderId="0" xfId="0" applyFont="1"/>
    <xf numFmtId="0" fontId="0" fillId="0" borderId="0" xfId="0" applyFill="1"/>
    <xf numFmtId="0" fontId="3" fillId="0" borderId="0" xfId="0" applyFont="1" applyFill="1"/>
    <xf numFmtId="0" fontId="0" fillId="0" borderId="0" xfId="0" applyFill="1" applyAlignment="1"/>
    <xf numFmtId="0" fontId="5" fillId="4" borderId="6" xfId="0" applyFont="1" applyFill="1" applyBorder="1"/>
    <xf numFmtId="0" fontId="0" fillId="0" borderId="7" xfId="0" applyFill="1" applyBorder="1"/>
    <xf numFmtId="0" fontId="0" fillId="0" borderId="10" xfId="0" applyFill="1" applyBorder="1"/>
    <xf numFmtId="0" fontId="0" fillId="0" borderId="11" xfId="0" applyFill="1" applyBorder="1"/>
    <xf numFmtId="0" fontId="0" fillId="0" borderId="12" xfId="0" applyFill="1" applyBorder="1"/>
    <xf numFmtId="0" fontId="6" fillId="0" borderId="6" xfId="0" applyFont="1" applyFill="1" applyBorder="1"/>
    <xf numFmtId="0" fontId="6" fillId="0" borderId="0" xfId="0" applyFont="1" applyFill="1" applyBorder="1"/>
    <xf numFmtId="0" fontId="0" fillId="0" borderId="0" xfId="0" applyFont="1" applyFill="1"/>
    <xf numFmtId="0" fontId="2" fillId="0" borderId="0" xfId="0" applyFont="1" applyFill="1" applyAlignment="1">
      <alignment horizontal="center"/>
    </xf>
    <xf numFmtId="0" fontId="7" fillId="0" borderId="0" xfId="0" applyFont="1"/>
    <xf numFmtId="0" fontId="8" fillId="0" borderId="0" xfId="0" applyFont="1"/>
    <xf numFmtId="0" fontId="7" fillId="0" borderId="5" xfId="0" applyFont="1" applyBorder="1"/>
    <xf numFmtId="0" fontId="9" fillId="4" borderId="0" xfId="0" applyFont="1" applyFill="1" applyAlignment="1">
      <alignment horizontal="center"/>
    </xf>
    <xf numFmtId="164" fontId="7" fillId="0" borderId="0" xfId="1" applyNumberFormat="1" applyFont="1"/>
    <xf numFmtId="0" fontId="0" fillId="0" borderId="0" xfId="0" applyNumberFormat="1" applyFill="1"/>
    <xf numFmtId="0" fontId="0" fillId="0" borderId="3" xfId="0" applyFill="1" applyBorder="1"/>
    <xf numFmtId="0" fontId="0" fillId="6" borderId="1" xfId="0" applyFont="1" applyFill="1" applyBorder="1"/>
    <xf numFmtId="0" fontId="7" fillId="0" borderId="13" xfId="0" applyFont="1" applyBorder="1"/>
    <xf numFmtId="164" fontId="7" fillId="0" borderId="14" xfId="1" applyNumberFormat="1" applyFont="1" applyBorder="1"/>
    <xf numFmtId="0" fontId="11" fillId="0" borderId="5" xfId="0" applyFont="1" applyBorder="1"/>
    <xf numFmtId="0" fontId="11" fillId="7" borderId="15" xfId="0" applyFont="1" applyFill="1" applyBorder="1" applyAlignment="1">
      <alignment horizontal="center" vertical="center" wrapText="1"/>
    </xf>
    <xf numFmtId="0" fontId="11" fillId="0" borderId="0" xfId="0" applyFont="1"/>
    <xf numFmtId="0" fontId="12" fillId="0" borderId="0" xfId="0" applyFont="1" applyAlignment="1">
      <alignment vertical="center"/>
    </xf>
    <xf numFmtId="0" fontId="7" fillId="0" borderId="0" xfId="0" applyFont="1" applyAlignment="1">
      <alignment vertical="top" wrapText="1"/>
    </xf>
    <xf numFmtId="0" fontId="0" fillId="0" borderId="22" xfId="0" applyFont="1" applyFill="1" applyBorder="1"/>
    <xf numFmtId="0" fontId="14" fillId="3" borderId="16" xfId="0" applyFont="1" applyFill="1" applyBorder="1" applyAlignment="1">
      <alignment horizontal="center"/>
    </xf>
    <xf numFmtId="0" fontId="14" fillId="3" borderId="17" xfId="0" applyFont="1" applyFill="1" applyBorder="1" applyAlignment="1">
      <alignment horizontal="center"/>
    </xf>
    <xf numFmtId="0" fontId="14" fillId="3" borderId="18" xfId="0" applyFont="1" applyFill="1" applyBorder="1" applyAlignment="1">
      <alignment horizontal="center"/>
    </xf>
    <xf numFmtId="0" fontId="7" fillId="0" borderId="19" xfId="0" applyFont="1" applyBorder="1"/>
    <xf numFmtId="0" fontId="7" fillId="0" borderId="20" xfId="0" applyFont="1" applyBorder="1"/>
    <xf numFmtId="164" fontId="7" fillId="0" borderId="20" xfId="1" applyNumberFormat="1" applyFont="1" applyBorder="1"/>
    <xf numFmtId="164" fontId="7" fillId="0" borderId="21" xfId="1" applyNumberFormat="1" applyFont="1" applyBorder="1"/>
    <xf numFmtId="1" fontId="0" fillId="0" borderId="0" xfId="0" applyNumberFormat="1" applyFill="1"/>
    <xf numFmtId="0" fontId="5" fillId="4" borderId="8" xfId="0" applyFont="1" applyFill="1" applyBorder="1" applyAlignment="1">
      <alignment horizontal="left"/>
    </xf>
    <xf numFmtId="0" fontId="5" fillId="4" borderId="9" xfId="0" applyFont="1" applyFill="1" applyBorder="1" applyAlignment="1">
      <alignment horizontal="left"/>
    </xf>
    <xf numFmtId="0" fontId="10" fillId="5" borderId="4" xfId="0" applyFont="1" applyFill="1" applyBorder="1" applyAlignment="1">
      <alignment horizontal="center" vertical="center"/>
    </xf>
  </cellXfs>
  <cellStyles count="4">
    <cellStyle name="Currency" xfId="1" builtinId="4"/>
    <cellStyle name="Currency 2 2" xfId="2" xr:uid="{0224BC71-CF71-4542-B883-C030EEF79E08}"/>
    <cellStyle name="Normal" xfId="0" builtinId="0"/>
    <cellStyle name="Normal 2 2" xfId="3" xr:uid="{8EBED78D-D956-45E5-869F-05160C410B9E}"/>
  </cellStyles>
  <dxfs count="36">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dxf>
    <dxf>
      <font>
        <strike val="0"/>
        <outline val="0"/>
        <shadow val="0"/>
        <u val="none"/>
        <vertAlign val="baseline"/>
        <sz val="11"/>
        <color theme="0"/>
        <name val="Open Sans"/>
        <family val="2"/>
        <scheme val="none"/>
      </font>
      <fill>
        <patternFill patternType="solid">
          <fgColor indexed="64"/>
          <bgColor theme="9" tint="-0.499984740745262"/>
        </patternFill>
      </fill>
      <alignment horizontal="center" vertical="bottom" textRotation="0" wrapText="0" indent="0" justifyLastLine="0" shrinkToFit="0" readingOrder="0"/>
    </dxf>
    <dxf>
      <fill>
        <patternFill>
          <bgColor theme="9" tint="0.79998168889431442"/>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font>
        <color auto="1"/>
      </font>
      <fill>
        <patternFill>
          <bgColor theme="8" tint="0.39994506668294322"/>
        </patternFill>
      </fill>
      <border>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Control!$E$5</c:f>
          <c:strCache>
            <c:ptCount val="1"/>
            <c:pt idx="0">
              <c:v>AFRO-AMERICAN PARENTS EDUCATIONAL CENTER, INC's Federal Grants Have Decreased by -$53 Million Since FY 2010 After Adjusting for Inflation</c:v>
            </c:pt>
          </c:strCache>
        </c:strRef>
      </c:tx>
      <c:layout>
        <c:manualLayout>
          <c:xMode val="edge"/>
          <c:yMode val="edge"/>
          <c:x val="0.19542340016343063"/>
          <c:y val="3.90831407738504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barChart>
        <c:barDir val="col"/>
        <c:grouping val="clustered"/>
        <c:varyColors val="0"/>
        <c:ser>
          <c:idx val="0"/>
          <c:order val="0"/>
          <c:tx>
            <c:strRef>
              <c:f>'FPWA Member Grants'!$F$5</c:f>
              <c:strCache>
                <c:ptCount val="1"/>
                <c:pt idx="0">
                  <c:v>Difference Between 2018 Nominal and 2018 Inflation Adjusted</c:v>
                </c:pt>
              </c:strCache>
            </c:strRef>
          </c:tx>
          <c:spPr>
            <a:solidFill>
              <a:srgbClr val="4472C4"/>
            </a:solidFill>
            <a:ln>
              <a:noFill/>
            </a:ln>
            <a:effectLst/>
          </c:spPr>
          <c:invertIfNegative val="1"/>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[0]!barchartname</c:f>
              <c:strCache>
                <c:ptCount val="2"/>
                <c:pt idx="0">
                  <c:v>Child and Adult Care Food Program</c:v>
                </c:pt>
                <c:pt idx="1">
                  <c:v>Child Care and Development Block Grant</c:v>
                </c:pt>
              </c:strCache>
            </c:strRef>
          </c:cat>
          <c:val>
            <c:numRef>
              <c:f>[0]!barchartamt</c:f>
              <c:numCache>
                <c:formatCode>_("$"* #,##0_);_("$"* \(#,##0\);_("$"* "-"??_);_(@_)</c:formatCode>
                <c:ptCount val="2"/>
                <c:pt idx="0">
                  <c:v>13982036.456619728</c:v>
                </c:pt>
                <c:pt idx="1">
                  <c:v>-66831393.433790445</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03F8-46A2-9B3D-298AFBF40244}"/>
            </c:ext>
          </c:extLst>
        </c:ser>
        <c:dLbls>
          <c:showLegendKey val="0"/>
          <c:showVal val="0"/>
          <c:showCatName val="0"/>
          <c:showSerName val="0"/>
          <c:showPercent val="0"/>
          <c:showBubbleSize val="0"/>
        </c:dLbls>
        <c:gapWidth val="219"/>
        <c:overlap val="-27"/>
        <c:axId val="398778520"/>
        <c:axId val="398778848"/>
      </c:barChart>
      <c:catAx>
        <c:axId val="3987785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en-US" i="1"/>
                  <a:t>FPWA Analysis of FY 18 Audit Data and NYC's</a:t>
                </a:r>
                <a:r>
                  <a:rPr lang="en-US" i="1" baseline="0"/>
                  <a:t> Annual Comptroller's Report</a:t>
                </a:r>
              </a:p>
            </c:rich>
          </c:tx>
          <c:layout>
            <c:manualLayout>
              <c:xMode val="edge"/>
              <c:yMode val="edge"/>
              <c:x val="0.3367944146304937"/>
              <c:y val="0.9528315435337707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848"/>
        <c:crosses val="autoZero"/>
        <c:auto val="1"/>
        <c:lblAlgn val="ctr"/>
        <c:lblOffset val="100"/>
        <c:noMultiLvlLbl val="0"/>
      </c:catAx>
      <c:valAx>
        <c:axId val="3987788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520"/>
        <c:crosses val="autoZero"/>
        <c:crossBetween val="between"/>
      </c:valAx>
      <c:spPr>
        <a:noFill/>
        <a:ln>
          <a:noFill/>
        </a:ln>
        <a:effectLst/>
      </c:spPr>
    </c:plotArea>
    <c:plotVisOnly val="1"/>
    <c:dispBlanksAs val="gap"/>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Control!$Q$7</c:f>
          <c:strCache>
            <c:ptCount val="1"/>
            <c:pt idx="0">
              <c:v>National School Lunch Program Have Increased By $58 Million Since FY 2010 After Adjusting for Inflation</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13155675360399"/>
          <c:y val="0.14029312331592886"/>
          <c:w val="0.69965631177053944"/>
          <c:h val="0.72539805623449893"/>
        </c:manualLayout>
      </c:layout>
      <c:barChart>
        <c:barDir val="col"/>
        <c:grouping val="clustered"/>
        <c:varyColors val="0"/>
        <c:ser>
          <c:idx val="0"/>
          <c:order val="0"/>
          <c:tx>
            <c:strRef>
              <c:f>'Individual Grants'!$F$4</c:f>
              <c:strCache>
                <c:ptCount val="1"/>
                <c:pt idx="0">
                  <c:v>Cost of Inflation (Difference between 2010 &amp; 2018 Nominal)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'Individual Grants'!$F$5</c:f>
              <c:numCache>
                <c:formatCode>_("$"* #,##0_);_("$"* \(#,##0\);_("$"* "-"??_);_(@_)</c:formatCode>
                <c:ptCount val="1"/>
                <c:pt idx="0">
                  <c:v>57566921.152730584</c:v>
                </c:pt>
              </c:numCache>
            </c:numRef>
          </c:cat>
          <c:val>
            <c:numRef>
              <c:f>'Individual Grants'!$F$5</c:f>
              <c:numCache>
                <c:formatCode>_("$"* #,##0_);_("$"* \(#,##0\);_("$"* "-"??_);_(@_)</c:formatCode>
                <c:ptCount val="1"/>
                <c:pt idx="0">
                  <c:v>57566921.152730584</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B0C0-44CE-8969-DBE39C7E0551}"/>
            </c:ext>
          </c:extLst>
        </c:ser>
        <c:dLbls>
          <c:showLegendKey val="0"/>
          <c:showVal val="0"/>
          <c:showCatName val="0"/>
          <c:showSerName val="0"/>
          <c:showPercent val="0"/>
          <c:showBubbleSize val="0"/>
        </c:dLbls>
        <c:gapWidth val="219"/>
        <c:overlap val="-27"/>
        <c:axId val="252461984"/>
        <c:axId val="252462312"/>
      </c:barChart>
      <c:catAx>
        <c:axId val="25246198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i="1">
                    <a:solidFill>
                      <a:sysClr val="windowText" lastClr="000000"/>
                    </a:solidFill>
                  </a:rPr>
                  <a:t>FPWA</a:t>
                </a:r>
                <a:r>
                  <a:rPr lang="en-US" i="1" baseline="0">
                    <a:solidFill>
                      <a:sysClr val="windowText" lastClr="000000"/>
                    </a:solidFill>
                  </a:rPr>
                  <a:t> Analysis of NYC Comptroller Data</a:t>
                </a:r>
              </a:p>
            </c:rich>
          </c:tx>
          <c:layout>
            <c:manualLayout>
              <c:xMode val="edge"/>
              <c:yMode val="edge"/>
              <c:x val="0.33338400215606162"/>
              <c:y val="0.914739921937610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2312"/>
        <c:crosses val="autoZero"/>
        <c:auto val="1"/>
        <c:lblAlgn val="ctr"/>
        <c:lblOffset val="100"/>
        <c:noMultiLvlLbl val="0"/>
      </c:catAx>
      <c:valAx>
        <c:axId val="252462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1984"/>
        <c:crosses val="autoZero"/>
        <c:crossBetween val="between"/>
      </c:valAx>
      <c:spPr>
        <a:noFill/>
        <a:ln>
          <a:noFill/>
        </a:ln>
        <a:effectLst/>
      </c:spPr>
    </c:plotArea>
    <c:legend>
      <c:legendPos val="r"/>
      <c:layout>
        <c:manualLayout>
          <c:xMode val="edge"/>
          <c:yMode val="edge"/>
          <c:x val="0.81990649653405767"/>
          <c:y val="0.38279249913563795"/>
          <c:w val="0.12381580255116376"/>
          <c:h val="0.23799495971972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beta.sam.gov/" TargetMode="Externa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4.JPG"/><Relationship Id="rId5" Type="http://schemas.openxmlformats.org/officeDocument/2006/relationships/hyperlink" Target="https://federalfundstracker.org/open-data/"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0</xdr:row>
          <xdr:rowOff>190500</xdr:rowOff>
        </xdr:from>
        <xdr:to>
          <xdr:col>5</xdr:col>
          <xdr:colOff>3286125</xdr:colOff>
          <xdr:row>2</xdr:row>
          <xdr:rowOff>114300</xdr:rowOff>
        </xdr:to>
        <xdr:sp macro="" textlink="">
          <xdr:nvSpPr>
            <xdr:cNvPr id="1028" name="ComboBox2"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611562</xdr:colOff>
      <xdr:row>8</xdr:row>
      <xdr:rowOff>164494</xdr:rowOff>
    </xdr:from>
    <xdr:to>
      <xdr:col>17</xdr:col>
      <xdr:colOff>84666</xdr:colOff>
      <xdr:row>36</xdr:row>
      <xdr:rowOff>148166</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10884955" y="2246387"/>
          <a:ext cx="14386532" cy="5698672"/>
          <a:chOff x="10771562" y="1815494"/>
          <a:chExt cx="13568592" cy="5821136"/>
        </a:xfrm>
      </xdr:grpSpPr>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10771562" y="1815494"/>
          <a:ext cx="13568592" cy="5821136"/>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923501" y="7133167"/>
            <a:ext cx="1262657" cy="488104"/>
          </a:xfrm>
          <a:prstGeom prst="rect">
            <a:avLst/>
          </a:prstGeom>
        </xdr:spPr>
      </xdr:pic>
    </xdr:grpSp>
    <xdr:clientData/>
  </xdr:twoCellAnchor>
  <xdr:twoCellAnchor editAs="oneCell">
    <xdr:from>
      <xdr:col>10</xdr:col>
      <xdr:colOff>84667</xdr:colOff>
      <xdr:row>4</xdr:row>
      <xdr:rowOff>201085</xdr:rowOff>
    </xdr:from>
    <xdr:to>
      <xdr:col>10</xdr:col>
      <xdr:colOff>2537355</xdr:colOff>
      <xdr:row>7</xdr:row>
      <xdr:rowOff>83670</xdr:rowOff>
    </xdr:to>
    <xdr:pic>
      <xdr:nvPicPr>
        <xdr:cNvPr id="10" name="Picture 9" descr="https://wdolhome.sam.gov/assets/img/samgov_horizontal.png">
          <a:hlinkClick xmlns:r="http://schemas.openxmlformats.org/officeDocument/2006/relationships" r:id="rId3"/>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86000" y="1397002"/>
          <a:ext cx="2452688" cy="51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359835</xdr:colOff>
      <xdr:row>5</xdr:row>
      <xdr:rowOff>105835</xdr:rowOff>
    </xdr:from>
    <xdr:to>
      <xdr:col>13</xdr:col>
      <xdr:colOff>231513</xdr:colOff>
      <xdr:row>7</xdr:row>
      <xdr:rowOff>3925</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959918" y="1598085"/>
          <a:ext cx="3226594" cy="321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104775</xdr:colOff>
          <xdr:row>1</xdr:row>
          <xdr:rowOff>0</xdr:rowOff>
        </xdr:from>
        <xdr:to>
          <xdr:col>5</xdr:col>
          <xdr:colOff>581025</xdr:colOff>
          <xdr:row>2</xdr:row>
          <xdr:rowOff>9525</xdr:rowOff>
        </xdr:to>
        <xdr:sp macro="" textlink="">
          <xdr:nvSpPr>
            <xdr:cNvPr id="3073" name="ComboBox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523875</xdr:colOff>
      <xdr:row>7</xdr:row>
      <xdr:rowOff>100011</xdr:rowOff>
    </xdr:from>
    <xdr:to>
      <xdr:col>6</xdr:col>
      <xdr:colOff>127000</xdr:colOff>
      <xdr:row>26</xdr:row>
      <xdr:rowOff>158750</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809625" y="1957386"/>
          <a:ext cx="8723313" cy="5035552"/>
          <a:chOff x="504825" y="1233486"/>
          <a:chExt cx="5838825" cy="3378943"/>
        </a:xfrm>
      </xdr:grpSpPr>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504825" y="1233486"/>
          <a:ext cx="5838825" cy="3357563"/>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33943" y="4124325"/>
            <a:ext cx="1262657" cy="488104"/>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559E5-E88A-4EDF-A250-10E830710A95}" name="MemberOrg_Data" displayName="MemberOrg_Data" ref="A1:E204" totalsRowShown="0" headerRowDxfId="35" dataDxfId="33" headerRowBorderDxfId="34" tableBorderDxfId="32" totalsRowBorderDxfId="31">
  <autoFilter ref="A1:E204" xr:uid="{CEDC9800-30B0-499F-9FC1-DA87A9FD7B15}"/>
  <sortState ref="A2:E204">
    <sortCondition ref="D1:D204"/>
  </sortState>
  <tableColumns count="5">
    <tableColumn id="1" xr3:uid="{7F53900D-052F-4832-AC0C-038AA1B38D48}" name="Auditee Name" dataDxfId="30"/>
    <tableColumn id="2" xr3:uid="{8E9AA3CB-C091-42A6-B4A4-5063F8D8A6BA}" name="CFDA" dataDxfId="29"/>
    <tableColumn id="3" xr3:uid="{46588000-3BFD-447B-9030-D302B83B18D5}" name="Amount" dataDxfId="28"/>
    <tableColumn id="4" xr3:uid="{2900D0D3-7480-4D8F-8812-49A99BB8FBEA}" name="CFDA Match" dataDxfId="27">
      <calculatedColumnFormula>IF(COUNTIF(CAFR_Data[CFDA], MemberOrg_Data[[#This Row],[CFDA]]), "Yes", "No")</calculatedColumnFormula>
    </tableColumn>
    <tableColumn id="5" xr3:uid="{491AE983-1D08-45D1-8734-1B95D0770523}" name="Cost Match"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D3837-60A6-41D5-8AC7-66ED05BDE4C2}" name="CAFR_Data" displayName="CAFR_Data" ref="G1:L38" totalsRowShown="0" dataDxfId="25" dataCellStyle="Currency">
  <autoFilter ref="G1:L38" xr:uid="{0F4D8E6D-16B3-4F9E-9FD3-8F9E978BD950}"/>
  <sortState ref="G2:L38">
    <sortCondition ref="I1:I38"/>
  </sortState>
  <tableColumns count="6">
    <tableColumn id="1" xr3:uid="{B4EDA474-1540-46BB-A382-4456050CAAF8}" name="CFDA" dataDxfId="24"/>
    <tableColumn id="6" xr3:uid="{26F17D11-31E0-4FBB-B813-B1CAFE1A1D7D}" name="Grant Name" dataDxfId="23"/>
    <tableColumn id="2" xr3:uid="{F2D44B80-F078-4073-B241-2122B57EA956}" name="FY 2010" dataDxfId="22" dataCellStyle="Currency"/>
    <tableColumn id="3" xr3:uid="{D9DB0C52-05A1-4E66-9DBB-B726061D944F}" name="FY 2018" dataDxfId="21" dataCellStyle="Currency"/>
    <tableColumn id="4" xr3:uid="{FE8F0828-FD3C-4EA0-8A0C-C91EF91C354F}" name="FY 2018 Adjusted" dataDxfId="20" dataCellStyle="Currency"/>
    <tableColumn id="5" xr3:uid="{3E23C890-920D-4FED-9464-CEE24C400815}" name="Cost of Inflation" dataDxfId="19"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772FA8-DFB7-4DE9-BB4E-91EA6B652816}" name="FPWA_Control" displayName="FPWA_Control" ref="D7:F264" totalsRowShown="0" headerRowDxfId="18">
  <autoFilter ref="D7:F264" xr:uid="{CCB8F11C-7B2A-491A-92E1-EE6940A2B9A4}"/>
  <tableColumns count="3">
    <tableColumn id="1" xr3:uid="{39809842-BD0E-4964-BB16-E333D257F26C}" name="#"/>
    <tableColumn id="2" xr3:uid="{8D554649-F068-484A-B1F6-47D80CC5D626}" name="Line"/>
    <tableColumn id="3" xr3:uid="{010F70AD-3C1F-4331-8C65-3CC663ABD7F7}" name="Row">
      <calculatedColumnFormula>IF($D8&gt; FPWA_NumRow, "", IFERROR(IF(SelectMemberOrg="*", $D8, _xlfn.AGGREGATE(15, 6, (1/(MemberOrg_Data[Auditee Name] = SelectMemberOrg))*ROW(MemberOrg_Data[Auditee Name]), $D8)-FPWA_TopRow), ""))</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CBFF90-6553-41AD-A28D-3733C84469E1}" name="HelperTable" displayName="HelperTable" ref="A5:F262" totalsRowShown="0" headerRowDxfId="16" dataDxfId="15" dataCellStyle="Currency">
  <autoFilter ref="A5:F262" xr:uid="{82269607-1698-4AC2-A713-A72C2DB29349}"/>
  <tableColumns count="6">
    <tableColumn id="1" xr3:uid="{CC4AA802-4022-4400-B827-3F50DA4C553F}" name="CFDA" dataDxfId="14">
      <calculatedColumnFormula>IF(Control!$F8="","",INDEX(MemberOrg_Data[CFDA], Control!$F8))</calculatedColumnFormula>
    </tableColumn>
    <tableColumn id="2" xr3:uid="{7EC2992A-0264-4D05-90F6-6B0B25DD28D0}" name="Grant Name" dataDxfId="13" dataCellStyle="Currency">
      <calculatedColumnFormula>IFERROR(INDEX(CAFR_Data[Grant Name], MATCH(A6, CAFR_Data[CFDA], 0)), "")</calculatedColumnFormula>
    </tableColumn>
    <tableColumn id="3" xr3:uid="{BA66CF3A-F3EF-418A-B88B-7C9268561F5A}" name="FY 2010 Nominal" dataDxfId="12" dataCellStyle="Currency">
      <calculatedColumnFormula>IFERROR(IF(A6 = "", "", INDEX(CAFR_Data[FY 2010], MATCH(A6, CAFR_Data[CFDA], 0))), "Not Reported in CAFR")</calculatedColumnFormula>
    </tableColumn>
    <tableColumn id="4" xr3:uid="{76DF6F3C-3D65-4036-9CEA-D6F784C6FC00}" name="FY 2018 Nominal" dataDxfId="11" dataCellStyle="Currency">
      <calculatedColumnFormula>IFERROR(IF(A6=  "", "", INDEX(CAFR_Data[FY 2018 Adjusted], MATCH(A6, CAFR_Data[CFDA], 0))), "Not Reported in CAFR")</calculatedColumnFormula>
    </tableColumn>
    <tableColumn id="5" xr3:uid="{87F6C625-47AB-40D9-BF54-1CFAA14B6A29}" name="Cost of Inflation (Difference between 2010 &amp; 2018 Nominal)" dataDxfId="10" dataCellStyle="Currency">
      <calculatedColumnFormula>IFERROR(IF(A6 = "", "", INDEX(CAFR_Data[Cost of Inflation], MATCH(A6, CAFR_Data[CFDA], 0))), 0)</calculatedColumnFormula>
    </tableColumn>
    <tableColumn id="6" xr3:uid="{4CA0E031-5DD7-4528-928A-72BE28DD2106}" name="Final Sort" dataDxfId="9">
      <calculatedColumnFormula>IFERROR(RANK(E6, $E$6:$E$369)+COUNTIF($E$6:E6, E6) - 1,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E17100-6ADB-48F9-8E34-14EB84CDE8FE}" name="DesiredOrder" displayName="DesiredOrder" ref="H5:J369" totalsRowShown="0">
  <autoFilter ref="H5:J369" xr:uid="{9E8AA22B-E94A-4B70-B641-48BC1774C0D8}"/>
  <tableColumns count="3">
    <tableColumn id="1" xr3:uid="{E3BDAAD2-4536-4226-993D-A7FD2F19C8EE}" name="Desired Order"/>
    <tableColumn id="2" xr3:uid="{79057C37-3F3D-4931-8D0D-7C5380AB16F3}" name="CFDA">
      <calculatedColumnFormula>IFERROR(INDEX($A$6:$A$356, MATCH(H6, $F$6:$F$365, 0)), "")</calculatedColumnFormula>
    </tableColumn>
    <tableColumn id="3" xr3:uid="{A9440B50-6122-429E-8CCD-F25395206AE6}" name="Cost of Inflation" dataDxfId="8" dataCellStyle="Currency">
      <calculatedColumnFormula>IFERROR(INDEX($E$6:$E$369, MATCH(H6, $F$6:$F$365, 0)),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B6AA07-68C3-4935-8D51-1D94CAC57E79}" name="InflationTable" displayName="InflationTable" ref="B5:F370" totalsRowShown="0" headerRowDxfId="6" dataDxfId="5">
  <tableColumns count="5">
    <tableColumn id="1" xr3:uid="{22541A30-7D19-426E-B7B6-B5DB966D138E}" name="CFDA" dataDxfId="4">
      <calculatedColumnFormula>IFERROR(INDEX(HelperTable[CFDA], MATCH('Helper Table'!H6, HelperTable[Final Sort], 0)), "")</calculatedColumnFormula>
    </tableColumn>
    <tableColumn id="2" xr3:uid="{6F5962BC-B949-48A3-B596-FE4E8CFF4EDA}" name="Grant Name" dataDxfId="3">
      <calculatedColumnFormula>IFERROR(INDEX(HelperTable[Grant Name], MATCH(InflationTable[[#This Row],[CFDA]], HelperTable[CFDA], 0)), "")</calculatedColumnFormula>
    </tableColumn>
    <tableColumn id="3" xr3:uid="{DA27B97F-48D0-4820-ABE9-E262DF3335F7}" name="FY 2010 Nominal" dataDxfId="2" dataCellStyle="Currency">
      <calculatedColumnFormula>IFERROR(INDEX(HelperTable[FY 2010 Nominal], MATCH(InflationTable[[#This Row],[CFDA]], HelperTable[CFDA], 0)), "")</calculatedColumnFormula>
    </tableColumn>
    <tableColumn id="4" xr3:uid="{1DABDF67-60A8-4D2F-9438-BB3E876292E3}" name="FY 2018 Adjusted" dataDxfId="1" dataCellStyle="Currency">
      <calculatedColumnFormula>IFERROR(INDEX(HelperTable[FY 2018 Nominal], MATCH(InflationTable[[#This Row],[CFDA]], HelperTable[CFDA], 0)), "")</calculatedColumnFormula>
    </tableColumn>
    <tableColumn id="5" xr3:uid="{6F2D84B8-42CA-4DAD-90FF-D370257AF20D}" name="Difference Between 2018 Nominal and 2018 Inflation Adjusted" dataDxfId="0" dataCellStyle="Currency">
      <calculatedColumnFormula>IFERROR(INDEX(HelperTable[Cost of Inflation (Difference between 2010 &amp; 2018 Nominal)], MATCH(InflationTable[[#This Row],[CFDA]], HelperTable[CFDA], 0)),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8AD3-E30F-43F1-A969-B52C34D0BE5F}">
  <sheetPr codeName="Sheet2"/>
  <dimension ref="A1:P204"/>
  <sheetViews>
    <sheetView workbookViewId="0">
      <selection activeCell="H38" sqref="H2:H38"/>
    </sheetView>
  </sheetViews>
  <sheetFormatPr defaultRowHeight="15" x14ac:dyDescent="0.25"/>
  <cols>
    <col min="1" max="1" width="16" customWidth="1"/>
    <col min="3" max="3" width="11.5703125" customWidth="1"/>
    <col min="8" max="8" width="89.7109375" bestFit="1" customWidth="1"/>
    <col min="9" max="10" width="18" bestFit="1" customWidth="1"/>
    <col min="11" max="11" width="18.140625" customWidth="1"/>
    <col min="12" max="12" width="17.28515625" customWidth="1"/>
  </cols>
  <sheetData>
    <row r="1" spans="1:16" x14ac:dyDescent="0.25">
      <c r="A1" s="1" t="s">
        <v>0</v>
      </c>
      <c r="B1" s="1" t="s">
        <v>1</v>
      </c>
      <c r="C1" s="1" t="s">
        <v>47</v>
      </c>
      <c r="D1" s="1" t="s">
        <v>120</v>
      </c>
      <c r="E1" s="1" t="s">
        <v>121</v>
      </c>
      <c r="G1" t="s">
        <v>1</v>
      </c>
      <c r="H1" t="s">
        <v>48</v>
      </c>
      <c r="I1" t="s">
        <v>43</v>
      </c>
      <c r="J1" t="s">
        <v>44</v>
      </c>
      <c r="K1" t="s">
        <v>45</v>
      </c>
      <c r="L1" t="s">
        <v>46</v>
      </c>
    </row>
    <row r="2" spans="1:16" x14ac:dyDescent="0.25">
      <c r="A2" s="3" t="s">
        <v>27</v>
      </c>
      <c r="B2" s="3">
        <v>10.558</v>
      </c>
      <c r="C2" s="3">
        <v>190455</v>
      </c>
      <c r="D2" s="3" t="str">
        <f>IF(COUNTIF(CAFR_Data[CFDA], MemberOrg_Data[[#This Row],[CFDA]]), "Yes", "No")</f>
        <v>Yes</v>
      </c>
      <c r="E2" s="3"/>
      <c r="G2" s="3">
        <v>93.242999999999995</v>
      </c>
      <c r="H2" s="7" t="s">
        <v>82</v>
      </c>
      <c r="I2" s="4">
        <v>97544</v>
      </c>
      <c r="J2" s="4">
        <v>111746</v>
      </c>
      <c r="K2" s="4">
        <v>111658.79008248703</v>
      </c>
      <c r="L2" s="4">
        <v>87.209917512969696</v>
      </c>
      <c r="P2" t="s">
        <v>27</v>
      </c>
    </row>
    <row r="3" spans="1:16" x14ac:dyDescent="0.25">
      <c r="A3" s="3" t="s">
        <v>27</v>
      </c>
      <c r="B3" s="3">
        <v>93.575000000000003</v>
      </c>
      <c r="C3" s="3">
        <v>1789180</v>
      </c>
      <c r="D3" s="3" t="str">
        <f>IF(COUNTIF(CAFR_Data[CFDA], MemberOrg_Data[[#This Row],[CFDA]]), "Yes", "No")</f>
        <v>Yes</v>
      </c>
      <c r="E3" s="3"/>
      <c r="G3" s="3">
        <v>93.070999999999998</v>
      </c>
      <c r="H3" s="7" t="s">
        <v>81</v>
      </c>
      <c r="I3" s="4">
        <v>132694</v>
      </c>
      <c r="J3" s="4">
        <v>349225</v>
      </c>
      <c r="K3" s="4">
        <v>151895.05752486602</v>
      </c>
      <c r="L3" s="4">
        <v>197329.94247513398</v>
      </c>
      <c r="P3" t="s">
        <v>38</v>
      </c>
    </row>
    <row r="4" spans="1:16" x14ac:dyDescent="0.25">
      <c r="A4" s="3" t="s">
        <v>38</v>
      </c>
      <c r="B4" s="3">
        <v>93.242999999999995</v>
      </c>
      <c r="C4" s="3">
        <v>424101</v>
      </c>
      <c r="D4" s="3" t="str">
        <f>IF(COUNTIF(CAFR_Data[CFDA], MemberOrg_Data[[#This Row],[CFDA]]), "Yes", "No")</f>
        <v>Yes</v>
      </c>
      <c r="E4" s="3"/>
      <c r="G4" s="3">
        <v>97.024000000000001</v>
      </c>
      <c r="H4" s="7" t="s">
        <v>95</v>
      </c>
      <c r="I4" s="4">
        <v>190430</v>
      </c>
      <c r="J4" s="4">
        <v>104580</v>
      </c>
      <c r="K4" s="4">
        <v>217985.55929024852</v>
      </c>
      <c r="L4" s="4">
        <v>-113405.55929024852</v>
      </c>
      <c r="P4" t="s">
        <v>41</v>
      </c>
    </row>
    <row r="5" spans="1:16" x14ac:dyDescent="0.25">
      <c r="A5" s="3" t="s">
        <v>38</v>
      </c>
      <c r="B5" s="3">
        <v>93.558000000000007</v>
      </c>
      <c r="C5" s="3">
        <v>4950</v>
      </c>
      <c r="D5" s="3" t="str">
        <f>IF(COUNTIF(CAFR_Data[CFDA], MemberOrg_Data[[#This Row],[CFDA]]), "Yes", "No")</f>
        <v>Yes</v>
      </c>
      <c r="E5" s="3"/>
      <c r="G5" s="3">
        <v>14.234999999999999</v>
      </c>
      <c r="H5" s="7" t="s">
        <v>67</v>
      </c>
      <c r="I5" s="4">
        <v>403663</v>
      </c>
      <c r="J5" s="4">
        <v>0</v>
      </c>
      <c r="K5" s="4">
        <v>462073.75318899116</v>
      </c>
      <c r="L5" s="4">
        <v>-462073.75318899116</v>
      </c>
      <c r="P5" t="s">
        <v>30</v>
      </c>
    </row>
    <row r="6" spans="1:16" x14ac:dyDescent="0.25">
      <c r="A6" s="3" t="s">
        <v>38</v>
      </c>
      <c r="B6" s="3">
        <v>93.914000000000001</v>
      </c>
      <c r="C6" s="3">
        <v>267057</v>
      </c>
      <c r="D6" s="3" t="str">
        <f>IF(COUNTIF(CAFR_Data[CFDA], MemberOrg_Data[[#This Row],[CFDA]]), "Yes", "No")</f>
        <v>Yes</v>
      </c>
      <c r="E6" s="3"/>
      <c r="G6" s="3">
        <v>93.043000000000006</v>
      </c>
      <c r="H6" s="7" t="s">
        <v>76</v>
      </c>
      <c r="I6" s="4">
        <v>623495</v>
      </c>
      <c r="J6" s="4">
        <v>1325529</v>
      </c>
      <c r="K6" s="4">
        <v>713715.83411055768</v>
      </c>
      <c r="L6" s="4">
        <v>611813.16588944232</v>
      </c>
      <c r="P6" t="s">
        <v>14</v>
      </c>
    </row>
    <row r="7" spans="1:16" x14ac:dyDescent="0.25">
      <c r="A7" s="3" t="s">
        <v>38</v>
      </c>
      <c r="B7" s="3">
        <v>97.024000000000001</v>
      </c>
      <c r="C7" s="3">
        <v>15220</v>
      </c>
      <c r="D7" s="3" t="str">
        <f>IF(COUNTIF(CAFR_Data[CFDA], MemberOrg_Data[[#This Row],[CFDA]]), "Yes", "No")</f>
        <v>Yes</v>
      </c>
      <c r="E7" s="3"/>
      <c r="G7" s="3">
        <v>93.994</v>
      </c>
      <c r="H7" s="7" t="s">
        <v>94</v>
      </c>
      <c r="I7" s="4">
        <v>3144779</v>
      </c>
      <c r="J7" s="4">
        <v>3166107</v>
      </c>
      <c r="K7" s="4">
        <v>3599834.1078571049</v>
      </c>
      <c r="L7" s="4">
        <v>-433727.10785710486</v>
      </c>
      <c r="P7" t="s">
        <v>24</v>
      </c>
    </row>
    <row r="8" spans="1:16" x14ac:dyDescent="0.25">
      <c r="A8" s="3" t="s">
        <v>41</v>
      </c>
      <c r="B8" s="3">
        <v>93.242999999999995</v>
      </c>
      <c r="C8" s="3">
        <v>151316</v>
      </c>
      <c r="D8" s="3" t="str">
        <f>IF(COUNTIF(CAFR_Data[CFDA], MemberOrg_Data[[#This Row],[CFDA]]), "Yes", "No")</f>
        <v>Yes</v>
      </c>
      <c r="E8" s="3"/>
      <c r="G8" s="3">
        <v>93.052000000000007</v>
      </c>
      <c r="H8" s="7" t="s">
        <v>79</v>
      </c>
      <c r="I8" s="4">
        <v>3997224</v>
      </c>
      <c r="J8" s="4">
        <v>3567817</v>
      </c>
      <c r="K8" s="4">
        <v>4575629.4136869432</v>
      </c>
      <c r="L8" s="4">
        <v>-1007812.4136869432</v>
      </c>
      <c r="P8" t="s">
        <v>33</v>
      </c>
    </row>
    <row r="9" spans="1:16" x14ac:dyDescent="0.25">
      <c r="A9" s="3" t="s">
        <v>41</v>
      </c>
      <c r="B9" s="3">
        <v>93.569000000000003</v>
      </c>
      <c r="C9" s="3">
        <v>21802</v>
      </c>
      <c r="D9" s="3" t="str">
        <f>IF(COUNTIF(CAFR_Data[CFDA], MemberOrg_Data[[#This Row],[CFDA]]), "Yes", "No")</f>
        <v>Yes</v>
      </c>
      <c r="E9" s="3"/>
      <c r="G9" s="3">
        <v>17.234999999999999</v>
      </c>
      <c r="H9" s="7" t="s">
        <v>71</v>
      </c>
      <c r="I9" s="4">
        <v>6642904</v>
      </c>
      <c r="J9" s="4">
        <v>4516087</v>
      </c>
      <c r="K9" s="4">
        <v>7604144.0096173352</v>
      </c>
      <c r="L9" s="4">
        <v>-3088057.0096173352</v>
      </c>
      <c r="P9" t="s">
        <v>26</v>
      </c>
    </row>
    <row r="10" spans="1:16" x14ac:dyDescent="0.25">
      <c r="A10" s="3" t="s">
        <v>41</v>
      </c>
      <c r="B10" s="3">
        <v>93.914000000000001</v>
      </c>
      <c r="C10" s="3">
        <v>274398</v>
      </c>
      <c r="D10" s="3" t="str">
        <f>IF(COUNTIF(CAFR_Data[CFDA], MemberOrg_Data[[#This Row],[CFDA]]), "Yes", "No")</f>
        <v>Yes</v>
      </c>
      <c r="E10" s="3"/>
      <c r="G10" s="3">
        <v>14.231</v>
      </c>
      <c r="H10" s="7" t="s">
        <v>66</v>
      </c>
      <c r="I10" s="4">
        <v>8557493</v>
      </c>
      <c r="J10" s="4">
        <v>14874878</v>
      </c>
      <c r="K10" s="4">
        <v>9795777.4390977621</v>
      </c>
      <c r="L10" s="4">
        <v>5079100.5609022379</v>
      </c>
      <c r="P10" t="s">
        <v>13</v>
      </c>
    </row>
    <row r="11" spans="1:16" x14ac:dyDescent="0.25">
      <c r="A11" s="3" t="s">
        <v>41</v>
      </c>
      <c r="B11" s="3">
        <v>93.959000000000003</v>
      </c>
      <c r="C11" s="3">
        <v>343364</v>
      </c>
      <c r="D11" s="3" t="str">
        <f>IF(COUNTIF(CAFR_Data[CFDA], MemberOrg_Data[[#This Row],[CFDA]]), "Yes", "No")</f>
        <v>Yes</v>
      </c>
      <c r="E11" s="3"/>
      <c r="G11" s="3">
        <v>93.052999999999997</v>
      </c>
      <c r="H11" s="7" t="s">
        <v>80</v>
      </c>
      <c r="I11" s="4">
        <v>8868438</v>
      </c>
      <c r="J11" s="4">
        <v>11495056</v>
      </c>
      <c r="K11" s="4">
        <v>10151716.732977437</v>
      </c>
      <c r="L11" s="4">
        <v>1343339.2670225631</v>
      </c>
      <c r="P11" t="s">
        <v>11</v>
      </c>
    </row>
    <row r="12" spans="1:16" x14ac:dyDescent="0.25">
      <c r="A12" s="3" t="s">
        <v>30</v>
      </c>
      <c r="B12" s="3">
        <v>14.241</v>
      </c>
      <c r="C12" s="3">
        <v>1153309</v>
      </c>
      <c r="D12" s="3" t="str">
        <f>IF(COUNTIF(CAFR_Data[CFDA], MemberOrg_Data[[#This Row],[CFDA]]), "Yes", "No")</f>
        <v>Yes</v>
      </c>
      <c r="E12" s="3"/>
      <c r="G12" s="3">
        <v>93.268000000000001</v>
      </c>
      <c r="H12" s="7" t="s">
        <v>83</v>
      </c>
      <c r="I12" s="4">
        <v>9228887</v>
      </c>
      <c r="J12" s="4">
        <v>3905270</v>
      </c>
      <c r="K12" s="4">
        <v>10564323.343598722</v>
      </c>
      <c r="L12" s="4">
        <v>-6659053.3435987215</v>
      </c>
      <c r="P12" t="s">
        <v>28</v>
      </c>
    </row>
    <row r="13" spans="1:16" x14ac:dyDescent="0.25">
      <c r="A13" s="3" t="s">
        <v>30</v>
      </c>
      <c r="B13" s="3">
        <v>14.266999999999999</v>
      </c>
      <c r="C13" s="3">
        <v>3248748</v>
      </c>
      <c r="D13" s="3" t="str">
        <f>IF(COUNTIF(CAFR_Data[CFDA], MemberOrg_Data[[#This Row],[CFDA]]), "Yes", "No")</f>
        <v>Yes</v>
      </c>
      <c r="E13" s="3"/>
      <c r="G13" s="3">
        <v>93.043999999999997</v>
      </c>
      <c r="H13" s="7" t="s">
        <v>77</v>
      </c>
      <c r="I13" s="4">
        <v>10357896</v>
      </c>
      <c r="J13" s="4">
        <v>9924437</v>
      </c>
      <c r="K13" s="4">
        <v>11856701.951531945</v>
      </c>
      <c r="L13" s="4">
        <v>-1932264.9515319448</v>
      </c>
      <c r="P13" t="s">
        <v>25</v>
      </c>
    </row>
    <row r="14" spans="1:16" x14ac:dyDescent="0.25">
      <c r="A14" s="3" t="s">
        <v>30</v>
      </c>
      <c r="B14" s="3">
        <v>93.242999999999995</v>
      </c>
      <c r="C14" s="3">
        <v>462138</v>
      </c>
      <c r="D14" s="3" t="str">
        <f>IF(COUNTIF(CAFR_Data[CFDA], MemberOrg_Data[[#This Row],[CFDA]]), "Yes", "No")</f>
        <v>Yes</v>
      </c>
      <c r="E14" s="3"/>
      <c r="G14" s="3">
        <v>93.957999999999998</v>
      </c>
      <c r="H14" s="7" t="s">
        <v>92</v>
      </c>
      <c r="I14" s="4">
        <v>14784032</v>
      </c>
      <c r="J14" s="4">
        <v>18163436</v>
      </c>
      <c r="K14" s="4">
        <v>16923307.693561584</v>
      </c>
      <c r="L14" s="4">
        <v>1240128.3064384162</v>
      </c>
      <c r="P14" t="s">
        <v>15</v>
      </c>
    </row>
    <row r="15" spans="1:16" x14ac:dyDescent="0.25">
      <c r="A15" s="3" t="s">
        <v>30</v>
      </c>
      <c r="B15" s="3">
        <v>93.558000000000007</v>
      </c>
      <c r="C15" s="3">
        <v>108152</v>
      </c>
      <c r="D15" s="3" t="str">
        <f>IF(COUNTIF(CAFR_Data[CFDA], MemberOrg_Data[[#This Row],[CFDA]]), "Yes", "No")</f>
        <v>Yes</v>
      </c>
      <c r="E15" s="3"/>
      <c r="G15" s="3">
        <v>14.228</v>
      </c>
      <c r="H15" s="7" t="s">
        <v>65</v>
      </c>
      <c r="I15" s="4">
        <v>14835009</v>
      </c>
      <c r="J15" s="4">
        <v>2739137</v>
      </c>
      <c r="K15" s="4">
        <v>16981661.156019904</v>
      </c>
      <c r="L15" s="4">
        <v>-14242524.156019904</v>
      </c>
      <c r="P15" t="s">
        <v>34</v>
      </c>
    </row>
    <row r="16" spans="1:16" x14ac:dyDescent="0.25">
      <c r="A16" s="3" t="s">
        <v>30</v>
      </c>
      <c r="B16" s="3">
        <v>93.914000000000001</v>
      </c>
      <c r="C16" s="3">
        <v>2436568</v>
      </c>
      <c r="D16" s="3" t="str">
        <f>IF(COUNTIF(CAFR_Data[CFDA], MemberOrg_Data[[#This Row],[CFDA]]), "Yes", "No")</f>
        <v>Yes</v>
      </c>
      <c r="E16" s="3"/>
      <c r="G16" s="3">
        <v>93.045000000000002</v>
      </c>
      <c r="H16" s="7" t="s">
        <v>78</v>
      </c>
      <c r="I16" s="4">
        <v>17024452</v>
      </c>
      <c r="J16" s="4">
        <v>18955836</v>
      </c>
      <c r="K16" s="4">
        <v>19487920.447565984</v>
      </c>
      <c r="L16" s="4">
        <v>-532084.44756598398</v>
      </c>
      <c r="P16" t="s">
        <v>2</v>
      </c>
    </row>
    <row r="17" spans="1:16" x14ac:dyDescent="0.25">
      <c r="A17" s="3" t="s">
        <v>14</v>
      </c>
      <c r="B17" s="3">
        <v>10.558</v>
      </c>
      <c r="C17" s="3">
        <v>124579</v>
      </c>
      <c r="D17" s="3" t="str">
        <f>IF(COUNTIF(CAFR_Data[CFDA], MemberOrg_Data[[#This Row],[CFDA]]), "Yes", "No")</f>
        <v>Yes</v>
      </c>
      <c r="E17" s="3"/>
      <c r="G17" s="3">
        <v>14.266999999999999</v>
      </c>
      <c r="H17" s="7" t="s">
        <v>70</v>
      </c>
      <c r="I17" s="4">
        <v>18085262</v>
      </c>
      <c r="J17" s="4">
        <v>36144665</v>
      </c>
      <c r="K17" s="4">
        <v>20702231.539046783</v>
      </c>
      <c r="L17" s="4">
        <v>15442433.460953217</v>
      </c>
      <c r="P17" t="s">
        <v>20</v>
      </c>
    </row>
    <row r="18" spans="1:16" x14ac:dyDescent="0.25">
      <c r="A18" s="3" t="s">
        <v>14</v>
      </c>
      <c r="B18" s="3">
        <v>93.575000000000003</v>
      </c>
      <c r="C18" s="3">
        <v>622248</v>
      </c>
      <c r="D18" s="3" t="str">
        <f>IF(COUNTIF(CAFR_Data[CFDA], MemberOrg_Data[[#This Row],[CFDA]]), "Yes", "No")</f>
        <v>Yes</v>
      </c>
      <c r="E18" s="3"/>
      <c r="G18" s="3">
        <v>93.959000000000003</v>
      </c>
      <c r="H18" s="7" t="s">
        <v>93</v>
      </c>
      <c r="I18" s="4">
        <v>18587250</v>
      </c>
      <c r="J18" s="4">
        <v>30598933</v>
      </c>
      <c r="K18" s="4">
        <v>21276858.094405666</v>
      </c>
      <c r="L18" s="4">
        <v>9322074.905594334</v>
      </c>
      <c r="P18" t="s">
        <v>40</v>
      </c>
    </row>
    <row r="19" spans="1:16" x14ac:dyDescent="0.25">
      <c r="A19" s="3" t="s">
        <v>24</v>
      </c>
      <c r="B19" s="3">
        <v>10.558</v>
      </c>
      <c r="C19" s="3">
        <v>268459</v>
      </c>
      <c r="D19" s="3" t="str">
        <f>IF(COUNTIF(CAFR_Data[CFDA], MemberOrg_Data[[#This Row],[CFDA]]), "Yes", "No")</f>
        <v>Yes</v>
      </c>
      <c r="E19" s="3"/>
      <c r="G19" s="3">
        <v>84.287000000000006</v>
      </c>
      <c r="H19" s="7" t="s">
        <v>75</v>
      </c>
      <c r="I19" s="4">
        <v>20002637</v>
      </c>
      <c r="J19" s="4">
        <v>26018273</v>
      </c>
      <c r="K19" s="4">
        <v>22897054.107676409</v>
      </c>
      <c r="L19" s="4">
        <v>3121218.8923235908</v>
      </c>
      <c r="P19" t="s">
        <v>19</v>
      </c>
    </row>
    <row r="20" spans="1:16" x14ac:dyDescent="0.25">
      <c r="A20" s="3" t="s">
        <v>24</v>
      </c>
      <c r="B20" s="3">
        <v>93.575000000000003</v>
      </c>
      <c r="C20" s="3">
        <v>1142177</v>
      </c>
      <c r="D20" s="3" t="str">
        <f>IF(COUNTIF(CAFR_Data[CFDA], MemberOrg_Data[[#This Row],[CFDA]]), "Yes", "No")</f>
        <v>Yes</v>
      </c>
      <c r="E20" s="3"/>
      <c r="G20" s="3">
        <v>14.239000000000001</v>
      </c>
      <c r="H20" s="7" t="s">
        <v>68</v>
      </c>
      <c r="I20" s="4">
        <v>22858707</v>
      </c>
      <c r="J20" s="4">
        <v>5326221</v>
      </c>
      <c r="K20" s="4">
        <v>26166402.510355085</v>
      </c>
      <c r="L20" s="4">
        <v>-20840181.510355085</v>
      </c>
      <c r="P20" t="s">
        <v>31</v>
      </c>
    </row>
    <row r="21" spans="1:16" x14ac:dyDescent="0.25">
      <c r="A21" s="3" t="s">
        <v>24</v>
      </c>
      <c r="B21" s="3">
        <v>93.6</v>
      </c>
      <c r="C21" s="3">
        <v>1494641</v>
      </c>
      <c r="D21" s="3" t="str">
        <f>IF(COUNTIF(CAFR_Data[CFDA], MemberOrg_Data[[#This Row],[CFDA]]), "Yes", "No")</f>
        <v>Yes</v>
      </c>
      <c r="E21" s="3"/>
      <c r="G21" s="3">
        <v>10.558</v>
      </c>
      <c r="H21" s="7" t="s">
        <v>62</v>
      </c>
      <c r="I21" s="4">
        <v>25792486</v>
      </c>
      <c r="J21" s="4">
        <v>43506741</v>
      </c>
      <c r="K21" s="4">
        <v>29524704.543380272</v>
      </c>
      <c r="L21" s="4">
        <v>13982036.456619728</v>
      </c>
      <c r="P21" t="s">
        <v>23</v>
      </c>
    </row>
    <row r="22" spans="1:16" x14ac:dyDescent="0.25">
      <c r="A22" s="3" t="s">
        <v>33</v>
      </c>
      <c r="B22" s="3">
        <v>93.558000000000007</v>
      </c>
      <c r="C22" s="3">
        <v>3530572</v>
      </c>
      <c r="D22" s="3" t="str">
        <f>IF(COUNTIF(CAFR_Data[CFDA], MemberOrg_Data[[#This Row],[CFDA]]), "Yes", "No")</f>
        <v>Yes</v>
      </c>
      <c r="E22" s="3"/>
      <c r="G22" s="3">
        <v>93.569000000000003</v>
      </c>
      <c r="H22" s="7" t="s">
        <v>86</v>
      </c>
      <c r="I22" s="4">
        <v>33269636</v>
      </c>
      <c r="J22" s="4">
        <v>32670715</v>
      </c>
      <c r="K22" s="4">
        <v>38083811.431197762</v>
      </c>
      <c r="L22" s="4">
        <v>-5413096.4311977625</v>
      </c>
      <c r="P22" t="s">
        <v>18</v>
      </c>
    </row>
    <row r="23" spans="1:16" x14ac:dyDescent="0.25">
      <c r="A23" s="3" t="s">
        <v>33</v>
      </c>
      <c r="B23" s="3">
        <v>93.667000000000002</v>
      </c>
      <c r="C23" s="3">
        <v>440779</v>
      </c>
      <c r="D23" s="3" t="str">
        <f>IF(COUNTIF(CAFR_Data[CFDA], MemberOrg_Data[[#This Row],[CFDA]]), "Yes", "No")</f>
        <v>Yes</v>
      </c>
      <c r="E23" s="3"/>
      <c r="G23" s="28">
        <v>84.376999999999995</v>
      </c>
      <c r="H23" s="7" t="s">
        <v>111</v>
      </c>
      <c r="I23" s="4">
        <v>36057350</v>
      </c>
      <c r="J23" s="4">
        <v>42184088</v>
      </c>
      <c r="K23" s="4">
        <v>41274912.599245094</v>
      </c>
      <c r="L23" s="4">
        <v>909175.40075490624</v>
      </c>
      <c r="P23" t="s">
        <v>29</v>
      </c>
    </row>
    <row r="24" spans="1:16" x14ac:dyDescent="0.25">
      <c r="A24" s="3" t="s">
        <v>26</v>
      </c>
      <c r="B24" s="3">
        <v>10.558</v>
      </c>
      <c r="C24" s="3">
        <v>404804</v>
      </c>
      <c r="D24" s="3" t="str">
        <f>IF(COUNTIF(CAFR_Data[CFDA], MemberOrg_Data[[#This Row],[CFDA]]), "Yes", "No")</f>
        <v>Yes</v>
      </c>
      <c r="E24" s="3"/>
      <c r="G24" s="3">
        <v>14.241</v>
      </c>
      <c r="H24" s="7" t="s">
        <v>69</v>
      </c>
      <c r="I24" s="4">
        <v>51957919</v>
      </c>
      <c r="J24" s="4">
        <v>49923543</v>
      </c>
      <c r="K24" s="4">
        <v>59476322.180183969</v>
      </c>
      <c r="L24" s="4">
        <v>-9552779.1801839694</v>
      </c>
      <c r="P24" t="s">
        <v>10</v>
      </c>
    </row>
    <row r="25" spans="1:16" x14ac:dyDescent="0.25">
      <c r="A25" s="3" t="s">
        <v>26</v>
      </c>
      <c r="B25" s="3">
        <v>10.561</v>
      </c>
      <c r="C25" s="3">
        <v>42420</v>
      </c>
      <c r="D25" s="3" t="str">
        <f>IF(COUNTIF(CAFR_Data[CFDA], MemberOrg_Data[[#This Row],[CFDA]]), "Yes", "No")</f>
        <v>Yes</v>
      </c>
      <c r="E25" s="3"/>
      <c r="G25" s="3">
        <v>10.553000000000001</v>
      </c>
      <c r="H25" s="7" t="s">
        <v>60</v>
      </c>
      <c r="I25" s="4">
        <v>57458166</v>
      </c>
      <c r="J25" s="4">
        <v>99166741</v>
      </c>
      <c r="K25" s="4">
        <v>65772464.692023017</v>
      </c>
      <c r="L25" s="4">
        <v>33394276.307976983</v>
      </c>
      <c r="P25" t="s">
        <v>32</v>
      </c>
    </row>
    <row r="26" spans="1:16" x14ac:dyDescent="0.25">
      <c r="A26" s="3" t="s">
        <v>26</v>
      </c>
      <c r="B26" s="3">
        <v>17.234999999999999</v>
      </c>
      <c r="C26" s="3">
        <v>1837226</v>
      </c>
      <c r="D26" s="3" t="str">
        <f>IF(COUNTIF(CAFR_Data[CFDA], MemberOrg_Data[[#This Row],[CFDA]]), "Yes", "No")</f>
        <v>Yes</v>
      </c>
      <c r="E26" s="3"/>
      <c r="G26" s="3">
        <v>93.563000000000002</v>
      </c>
      <c r="H26" s="7" t="s">
        <v>85</v>
      </c>
      <c r="I26" s="4">
        <v>61338919</v>
      </c>
      <c r="J26" s="4">
        <v>58085706</v>
      </c>
      <c r="K26" s="4">
        <v>70214769.545104519</v>
      </c>
      <c r="L26" s="4">
        <v>-12129063.545104519</v>
      </c>
      <c r="P26" t="s">
        <v>4</v>
      </c>
    </row>
    <row r="27" spans="1:16" x14ac:dyDescent="0.25">
      <c r="A27" s="3" t="s">
        <v>26</v>
      </c>
      <c r="B27" s="3">
        <v>17.259</v>
      </c>
      <c r="C27" s="3">
        <v>2500</v>
      </c>
      <c r="D27" s="3" t="str">
        <f>IF(COUNTIF(CAFR_Data[CFDA], MemberOrg_Data[[#This Row],[CFDA]]), "Yes", "No")</f>
        <v>Yes</v>
      </c>
      <c r="E27" s="3"/>
      <c r="G27" s="3">
        <v>17.259</v>
      </c>
      <c r="H27" s="7" t="s">
        <v>72</v>
      </c>
      <c r="I27" s="4">
        <v>63167331</v>
      </c>
      <c r="J27" s="4">
        <v>26145170</v>
      </c>
      <c r="K27" s="4">
        <v>72307756.009595424</v>
      </c>
      <c r="L27" s="4">
        <v>-46162586.009595424</v>
      </c>
      <c r="P27" t="s">
        <v>6</v>
      </c>
    </row>
    <row r="28" spans="1:16" x14ac:dyDescent="0.25">
      <c r="A28" s="3" t="s">
        <v>26</v>
      </c>
      <c r="B28" s="3">
        <v>93.043999999999997</v>
      </c>
      <c r="C28" s="3">
        <v>38777</v>
      </c>
      <c r="D28" s="3" t="str">
        <f>IF(COUNTIF(CAFR_Data[CFDA], MemberOrg_Data[[#This Row],[CFDA]]), "Yes", "No")</f>
        <v>Yes</v>
      </c>
      <c r="E28" s="3"/>
      <c r="G28" s="3">
        <v>93.914000000000001</v>
      </c>
      <c r="H28" s="7" t="s">
        <v>91</v>
      </c>
      <c r="I28" s="4">
        <v>110310269</v>
      </c>
      <c r="J28" s="4">
        <v>96418108</v>
      </c>
      <c r="K28" s="4">
        <v>126272360.88548426</v>
      </c>
      <c r="L28" s="4">
        <v>-29854252.885484263</v>
      </c>
      <c r="P28" t="s">
        <v>22</v>
      </c>
    </row>
    <row r="29" spans="1:16" x14ac:dyDescent="0.25">
      <c r="A29" s="3" t="s">
        <v>26</v>
      </c>
      <c r="B29" s="3">
        <v>93.045000000000002</v>
      </c>
      <c r="C29" s="3">
        <v>45676</v>
      </c>
      <c r="D29" s="3" t="str">
        <f>IF(COUNTIF(CAFR_Data[CFDA], MemberOrg_Data[[#This Row],[CFDA]]), "Yes", "No")</f>
        <v>Yes</v>
      </c>
      <c r="E29" s="3"/>
      <c r="G29" s="3">
        <v>93.6</v>
      </c>
      <c r="H29" s="7" t="s">
        <v>88</v>
      </c>
      <c r="I29" s="4">
        <v>176762308</v>
      </c>
      <c r="J29" s="4">
        <v>118052109</v>
      </c>
      <c r="K29" s="4">
        <v>202340127.97781429</v>
      </c>
      <c r="L29" s="4">
        <v>-84288018.977814287</v>
      </c>
      <c r="P29" t="s">
        <v>35</v>
      </c>
    </row>
    <row r="30" spans="1:16" x14ac:dyDescent="0.25">
      <c r="A30" s="3" t="s">
        <v>26</v>
      </c>
      <c r="B30" s="3">
        <v>93.052999999999997</v>
      </c>
      <c r="C30" s="3">
        <v>30220</v>
      </c>
      <c r="D30" s="3" t="str">
        <f>IF(COUNTIF(CAFR_Data[CFDA], MemberOrg_Data[[#This Row],[CFDA]]), "Yes", "No")</f>
        <v>Yes</v>
      </c>
      <c r="E30" s="3"/>
      <c r="G30" s="3">
        <v>10.561</v>
      </c>
      <c r="H30" s="7" t="s">
        <v>63</v>
      </c>
      <c r="I30" s="4">
        <v>185694289</v>
      </c>
      <c r="J30" s="4">
        <v>195927683</v>
      </c>
      <c r="K30" s="4">
        <v>212564582.49577299</v>
      </c>
      <c r="L30" s="4">
        <v>-16636899.495772988</v>
      </c>
      <c r="P30" t="s">
        <v>9</v>
      </c>
    </row>
    <row r="31" spans="1:16" x14ac:dyDescent="0.25">
      <c r="A31" s="3" t="s">
        <v>26</v>
      </c>
      <c r="B31" s="3">
        <v>93.070999999999998</v>
      </c>
      <c r="C31" s="3">
        <v>7500</v>
      </c>
      <c r="D31" s="3" t="str">
        <f>IF(COUNTIF(CAFR_Data[CFDA], MemberOrg_Data[[#This Row],[CFDA]]), "Yes", "No")</f>
        <v>Yes</v>
      </c>
      <c r="E31" s="3"/>
      <c r="G31" s="3">
        <v>14.218</v>
      </c>
      <c r="H31" s="7" t="s">
        <v>64</v>
      </c>
      <c r="I31" s="4">
        <v>198797959</v>
      </c>
      <c r="J31" s="4">
        <v>125870794</v>
      </c>
      <c r="K31" s="4">
        <v>227564376.82284775</v>
      </c>
      <c r="L31" s="4">
        <v>-101693582.82284775</v>
      </c>
      <c r="P31" t="s">
        <v>37</v>
      </c>
    </row>
    <row r="32" spans="1:16" x14ac:dyDescent="0.25">
      <c r="A32" s="3" t="s">
        <v>26</v>
      </c>
      <c r="B32" s="3">
        <v>93.563000000000002</v>
      </c>
      <c r="C32" s="3">
        <v>34882</v>
      </c>
      <c r="D32" s="3" t="str">
        <f>IF(COUNTIF(CAFR_Data[CFDA], MemberOrg_Data[[#This Row],[CFDA]]), "Yes", "No")</f>
        <v>Yes</v>
      </c>
      <c r="E32" s="3"/>
      <c r="G32" s="3">
        <v>93.667000000000002</v>
      </c>
      <c r="H32" s="7" t="s">
        <v>89</v>
      </c>
      <c r="I32" s="4">
        <v>202470539</v>
      </c>
      <c r="J32" s="4">
        <v>205216596</v>
      </c>
      <c r="K32" s="4">
        <v>231768385.67301935</v>
      </c>
      <c r="L32" s="4">
        <v>-26551789.67301935</v>
      </c>
      <c r="P32" t="s">
        <v>12</v>
      </c>
    </row>
    <row r="33" spans="1:16" x14ac:dyDescent="0.25">
      <c r="A33" s="3" t="s">
        <v>26</v>
      </c>
      <c r="B33" s="3">
        <v>93.569000000000003</v>
      </c>
      <c r="C33" s="3">
        <v>6104</v>
      </c>
      <c r="D33" s="3" t="str">
        <f>IF(COUNTIF(CAFR_Data[CFDA], MemberOrg_Data[[#This Row],[CFDA]]), "Yes", "No")</f>
        <v>Yes</v>
      </c>
      <c r="E33" s="3"/>
      <c r="G33" s="3">
        <v>10.555</v>
      </c>
      <c r="H33" s="7" t="s">
        <v>61</v>
      </c>
      <c r="I33" s="4">
        <v>258986619</v>
      </c>
      <c r="J33" s="4">
        <v>354029364</v>
      </c>
      <c r="K33" s="4">
        <v>296462442.84726942</v>
      </c>
      <c r="L33" s="4">
        <v>57566921.152730584</v>
      </c>
      <c r="P33" t="s">
        <v>3</v>
      </c>
    </row>
    <row r="34" spans="1:16" x14ac:dyDescent="0.25">
      <c r="A34" s="3" t="s">
        <v>26</v>
      </c>
      <c r="B34" s="3">
        <v>93.575000000000003</v>
      </c>
      <c r="C34" s="3">
        <v>1685147</v>
      </c>
      <c r="D34" s="3" t="str">
        <f>IF(COUNTIF(CAFR_Data[CFDA], MemberOrg_Data[[#This Row],[CFDA]]), "Yes", "No")</f>
        <v>Yes</v>
      </c>
      <c r="E34" s="3"/>
      <c r="G34" s="3">
        <v>84.027000000000001</v>
      </c>
      <c r="H34" s="7" t="s">
        <v>74</v>
      </c>
      <c r="I34" s="4">
        <v>292370003</v>
      </c>
      <c r="J34" s="4">
        <v>290584801</v>
      </c>
      <c r="K34" s="4">
        <v>334676461.81613535</v>
      </c>
      <c r="L34" s="4">
        <v>-44091660.816135347</v>
      </c>
      <c r="P34" t="s">
        <v>17</v>
      </c>
    </row>
    <row r="35" spans="1:16" x14ac:dyDescent="0.25">
      <c r="A35" s="3" t="s">
        <v>26</v>
      </c>
      <c r="B35" s="3">
        <v>93.667000000000002</v>
      </c>
      <c r="C35" s="3">
        <v>10175</v>
      </c>
      <c r="D35" s="3" t="str">
        <f>IF(COUNTIF(CAFR_Data[CFDA], MemberOrg_Data[[#This Row],[CFDA]]), "Yes", "No")</f>
        <v>Yes</v>
      </c>
      <c r="E35" s="3"/>
      <c r="G35" s="3">
        <v>93.778000000000006</v>
      </c>
      <c r="H35" s="7" t="s">
        <v>90</v>
      </c>
      <c r="I35" s="4">
        <v>296940847</v>
      </c>
      <c r="J35" s="4">
        <v>320319006</v>
      </c>
      <c r="K35" s="4">
        <v>339908715.06283218</v>
      </c>
      <c r="L35" s="4">
        <v>-19589709.062832177</v>
      </c>
      <c r="P35" t="s">
        <v>21</v>
      </c>
    </row>
    <row r="36" spans="1:16" x14ac:dyDescent="0.25">
      <c r="A36" s="3" t="s">
        <v>13</v>
      </c>
      <c r="B36" s="3">
        <v>10.558</v>
      </c>
      <c r="C36" s="3">
        <v>453659</v>
      </c>
      <c r="D36" s="3" t="str">
        <f>IF(COUNTIF(CAFR_Data[CFDA], MemberOrg_Data[[#This Row],[CFDA]]), "Yes", "No")</f>
        <v>Yes</v>
      </c>
      <c r="E36" s="3"/>
      <c r="G36" s="3">
        <v>93.575000000000003</v>
      </c>
      <c r="H36" s="7" t="s">
        <v>87</v>
      </c>
      <c r="I36" s="4">
        <v>479084460</v>
      </c>
      <c r="J36" s="4">
        <v>481577439</v>
      </c>
      <c r="K36" s="4">
        <v>548408832.43379045</v>
      </c>
      <c r="L36" s="4">
        <v>-66831393.433790445</v>
      </c>
      <c r="P36" t="s">
        <v>36</v>
      </c>
    </row>
    <row r="37" spans="1:16" x14ac:dyDescent="0.25">
      <c r="A37" s="3" t="s">
        <v>13</v>
      </c>
      <c r="B37" s="3">
        <v>93.575000000000003</v>
      </c>
      <c r="C37" s="3">
        <v>1012780</v>
      </c>
      <c r="D37" s="3" t="str">
        <f>IF(COUNTIF(CAFR_Data[CFDA], MemberOrg_Data[[#This Row],[CFDA]]), "Yes", "No")</f>
        <v>Yes</v>
      </c>
      <c r="E37" s="3"/>
      <c r="G37" s="3">
        <v>84.01</v>
      </c>
      <c r="H37" s="7" t="s">
        <v>73</v>
      </c>
      <c r="I37" s="4">
        <v>772219801</v>
      </c>
      <c r="J37" s="4">
        <v>653395114</v>
      </c>
      <c r="K37" s="4">
        <v>883961378.01811385</v>
      </c>
      <c r="L37" s="4">
        <v>-230566264.01811385</v>
      </c>
      <c r="P37" t="s">
        <v>5</v>
      </c>
    </row>
    <row r="38" spans="1:16" x14ac:dyDescent="0.25">
      <c r="A38" s="3" t="s">
        <v>11</v>
      </c>
      <c r="B38" s="3">
        <v>10.558</v>
      </c>
      <c r="C38" s="3">
        <v>2003872</v>
      </c>
      <c r="D38" s="3" t="str">
        <f>IF(COUNTIF(CAFR_Data[CFDA], MemberOrg_Data[[#This Row],[CFDA]]), "Yes", "No")</f>
        <v>Yes</v>
      </c>
      <c r="E38" s="3"/>
      <c r="G38" s="3">
        <v>93.558000000000007</v>
      </c>
      <c r="H38" s="7" t="s">
        <v>84</v>
      </c>
      <c r="I38" s="4">
        <v>1057324658</v>
      </c>
      <c r="J38" s="4">
        <v>1760389105</v>
      </c>
      <c r="K38" s="4">
        <v>1210321414.3018475</v>
      </c>
      <c r="L38" s="4">
        <v>550067690.69815254</v>
      </c>
      <c r="P38" t="s">
        <v>39</v>
      </c>
    </row>
    <row r="39" spans="1:16" x14ac:dyDescent="0.25">
      <c r="A39" s="3" t="s">
        <v>11</v>
      </c>
      <c r="B39" s="3">
        <v>93.6</v>
      </c>
      <c r="C39" s="3">
        <v>2335857</v>
      </c>
      <c r="D39" s="3" t="str">
        <f>IF(COUNTIF(CAFR_Data[CFDA], MemberOrg_Data[[#This Row],[CFDA]]), "Yes", "No")</f>
        <v>Yes</v>
      </c>
      <c r="E39" s="3"/>
      <c r="P39" t="s">
        <v>8</v>
      </c>
    </row>
    <row r="40" spans="1:16" x14ac:dyDescent="0.25">
      <c r="A40" s="3" t="s">
        <v>28</v>
      </c>
      <c r="B40" s="3">
        <v>14.218</v>
      </c>
      <c r="C40" s="3">
        <v>472329</v>
      </c>
      <c r="D40" s="3" t="str">
        <f>IF(COUNTIF(CAFR_Data[CFDA], MemberOrg_Data[[#This Row],[CFDA]]), "Yes", "No")</f>
        <v>Yes</v>
      </c>
      <c r="E40" s="3"/>
      <c r="P40" t="s">
        <v>16</v>
      </c>
    </row>
    <row r="41" spans="1:16" x14ac:dyDescent="0.25">
      <c r="A41" s="3" t="s">
        <v>28</v>
      </c>
      <c r="B41" s="3">
        <v>17.259</v>
      </c>
      <c r="C41" s="3">
        <v>530750</v>
      </c>
      <c r="D41" s="3" t="str">
        <f>IF(COUNTIF(CAFR_Data[CFDA], MemberOrg_Data[[#This Row],[CFDA]]), "Yes", "No")</f>
        <v>Yes</v>
      </c>
      <c r="E41" s="3"/>
      <c r="P41" t="s">
        <v>7</v>
      </c>
    </row>
    <row r="42" spans="1:16" x14ac:dyDescent="0.25">
      <c r="A42" s="3" t="s">
        <v>28</v>
      </c>
      <c r="B42" s="3">
        <v>84.287000000000006</v>
      </c>
      <c r="C42" s="3">
        <v>1106941</v>
      </c>
      <c r="D42" s="3" t="str">
        <f>IF(COUNTIF(CAFR_Data[CFDA], MemberOrg_Data[[#This Row],[CFDA]]), "Yes", "No")</f>
        <v>Yes</v>
      </c>
      <c r="E42" s="3"/>
      <c r="P42" t="s">
        <v>42</v>
      </c>
    </row>
    <row r="43" spans="1:16" x14ac:dyDescent="0.25">
      <c r="A43" s="3" t="s">
        <v>28</v>
      </c>
      <c r="B43" s="3">
        <v>93.569000000000003</v>
      </c>
      <c r="C43" s="3">
        <v>89573</v>
      </c>
      <c r="D43" s="3" t="str">
        <f>IF(COUNTIF(CAFR_Data[CFDA], MemberOrg_Data[[#This Row],[CFDA]]), "Yes", "No")</f>
        <v>Yes</v>
      </c>
      <c r="E43" s="3"/>
    </row>
    <row r="44" spans="1:16" x14ac:dyDescent="0.25">
      <c r="A44" s="3" t="s">
        <v>25</v>
      </c>
      <c r="B44" s="3">
        <v>10.558</v>
      </c>
      <c r="C44" s="3">
        <v>1660777</v>
      </c>
      <c r="D44" s="3" t="str">
        <f>IF(COUNTIF(CAFR_Data[CFDA], MemberOrg_Data[[#This Row],[CFDA]]), "Yes", "No")</f>
        <v>Yes</v>
      </c>
      <c r="E44" s="3"/>
    </row>
    <row r="45" spans="1:16" x14ac:dyDescent="0.25">
      <c r="A45" s="3" t="s">
        <v>25</v>
      </c>
      <c r="B45" s="3">
        <v>10.561</v>
      </c>
      <c r="C45" s="3">
        <v>54871</v>
      </c>
      <c r="D45" s="3" t="str">
        <f>IF(COUNTIF(CAFR_Data[CFDA], MemberOrg_Data[[#This Row],[CFDA]]), "Yes", "No")</f>
        <v>Yes</v>
      </c>
      <c r="E45" s="3"/>
    </row>
    <row r="46" spans="1:16" x14ac:dyDescent="0.25">
      <c r="A46" s="3" t="s">
        <v>25</v>
      </c>
      <c r="B46" s="3">
        <v>93.575000000000003</v>
      </c>
      <c r="C46" s="3">
        <v>6888552</v>
      </c>
      <c r="D46" s="3" t="str">
        <f>IF(COUNTIF(CAFR_Data[CFDA], MemberOrg_Data[[#This Row],[CFDA]]), "Yes", "No")</f>
        <v>Yes</v>
      </c>
      <c r="E46" s="3"/>
    </row>
    <row r="47" spans="1:16" x14ac:dyDescent="0.25">
      <c r="A47" s="3" t="s">
        <v>15</v>
      </c>
      <c r="B47" s="3">
        <v>10.558</v>
      </c>
      <c r="C47" s="3">
        <v>428040</v>
      </c>
      <c r="D47" s="3" t="str">
        <f>IF(COUNTIF(CAFR_Data[CFDA], MemberOrg_Data[[#This Row],[CFDA]]), "Yes", "No")</f>
        <v>Yes</v>
      </c>
      <c r="E47" s="3"/>
    </row>
    <row r="48" spans="1:16" x14ac:dyDescent="0.25">
      <c r="A48" s="3" t="s">
        <v>15</v>
      </c>
      <c r="B48" s="3">
        <v>84.01</v>
      </c>
      <c r="C48" s="3">
        <v>251872</v>
      </c>
      <c r="D48" s="3" t="str">
        <f>IF(COUNTIF(CAFR_Data[CFDA], MemberOrg_Data[[#This Row],[CFDA]]), "Yes", "No")</f>
        <v>Yes</v>
      </c>
      <c r="E48" s="3"/>
    </row>
    <row r="49" spans="1:5" x14ac:dyDescent="0.25">
      <c r="A49" s="3" t="s">
        <v>15</v>
      </c>
      <c r="B49" s="3">
        <v>84.376999999999995</v>
      </c>
      <c r="C49" s="3">
        <v>209989</v>
      </c>
      <c r="D49" s="3" t="str">
        <f>IF(COUNTIF(CAFR_Data[CFDA], MemberOrg_Data[[#This Row],[CFDA]]), "Yes", "No")</f>
        <v>Yes</v>
      </c>
      <c r="E49" s="3"/>
    </row>
    <row r="50" spans="1:5" x14ac:dyDescent="0.25">
      <c r="A50" s="3" t="s">
        <v>15</v>
      </c>
      <c r="B50" s="3">
        <v>93.043999999999997</v>
      </c>
      <c r="C50" s="3">
        <v>2126</v>
      </c>
      <c r="D50" s="3" t="str">
        <f>IF(COUNTIF(CAFR_Data[CFDA], MemberOrg_Data[[#This Row],[CFDA]]), "Yes", "No")</f>
        <v>Yes</v>
      </c>
      <c r="E50" s="3"/>
    </row>
    <row r="51" spans="1:5" x14ac:dyDescent="0.25">
      <c r="A51" s="3" t="s">
        <v>15</v>
      </c>
      <c r="B51" s="3">
        <v>93.052999999999997</v>
      </c>
      <c r="C51" s="3">
        <v>9155</v>
      </c>
      <c r="D51" s="3" t="str">
        <f>IF(COUNTIF(CAFR_Data[CFDA], MemberOrg_Data[[#This Row],[CFDA]]), "Yes", "No")</f>
        <v>Yes</v>
      </c>
      <c r="E51" s="3"/>
    </row>
    <row r="52" spans="1:5" x14ac:dyDescent="0.25">
      <c r="A52" s="3" t="s">
        <v>15</v>
      </c>
      <c r="B52" s="3">
        <v>93.569000000000003</v>
      </c>
      <c r="C52" s="3">
        <v>114936</v>
      </c>
      <c r="D52" s="3" t="str">
        <f>IF(COUNTIF(CAFR_Data[CFDA], MemberOrg_Data[[#This Row],[CFDA]]), "Yes", "No")</f>
        <v>Yes</v>
      </c>
      <c r="E52" s="3"/>
    </row>
    <row r="53" spans="1:5" x14ac:dyDescent="0.25">
      <c r="A53" s="3" t="s">
        <v>15</v>
      </c>
      <c r="B53" s="3">
        <v>93.6</v>
      </c>
      <c r="C53" s="3">
        <v>2300810</v>
      </c>
      <c r="D53" s="3" t="str">
        <f>IF(COUNTIF(CAFR_Data[CFDA], MemberOrg_Data[[#This Row],[CFDA]]), "Yes", "No")</f>
        <v>Yes</v>
      </c>
      <c r="E53" s="3"/>
    </row>
    <row r="54" spans="1:5" x14ac:dyDescent="0.25">
      <c r="A54" s="3" t="s">
        <v>15</v>
      </c>
      <c r="B54" s="3">
        <v>93.667000000000002</v>
      </c>
      <c r="C54" s="3">
        <v>3104</v>
      </c>
      <c r="D54" s="3" t="str">
        <f>IF(COUNTIF(CAFR_Data[CFDA], MemberOrg_Data[[#This Row],[CFDA]]), "Yes", "No")</f>
        <v>Yes</v>
      </c>
      <c r="E54" s="3"/>
    </row>
    <row r="55" spans="1:5" x14ac:dyDescent="0.25">
      <c r="A55" s="3" t="s">
        <v>34</v>
      </c>
      <c r="B55" s="3">
        <v>93.558000000000007</v>
      </c>
      <c r="C55" s="3">
        <v>120156</v>
      </c>
      <c r="D55" s="3" t="str">
        <f>IF(COUNTIF(CAFR_Data[CFDA], MemberOrg_Data[[#This Row],[CFDA]]), "Yes", "No")</f>
        <v>Yes</v>
      </c>
      <c r="E55" s="3"/>
    </row>
    <row r="56" spans="1:5" x14ac:dyDescent="0.25">
      <c r="A56" s="3" t="s">
        <v>34</v>
      </c>
      <c r="B56" s="3">
        <v>93.667000000000002</v>
      </c>
      <c r="C56" s="3">
        <v>665587</v>
      </c>
      <c r="D56" s="3" t="str">
        <f>IF(COUNTIF(CAFR_Data[CFDA], MemberOrg_Data[[#This Row],[CFDA]]), "Yes", "No")</f>
        <v>Yes</v>
      </c>
      <c r="E56" s="3"/>
    </row>
    <row r="57" spans="1:5" x14ac:dyDescent="0.25">
      <c r="A57" s="3" t="s">
        <v>2</v>
      </c>
      <c r="B57" s="3">
        <v>10.553000000000001</v>
      </c>
      <c r="C57" s="3">
        <v>7924</v>
      </c>
      <c r="D57" s="3" t="str">
        <f>IF(COUNTIF(CAFR_Data[CFDA], MemberOrg_Data[[#This Row],[CFDA]]), "Yes", "No")</f>
        <v>Yes</v>
      </c>
      <c r="E57" s="3"/>
    </row>
    <row r="58" spans="1:5" x14ac:dyDescent="0.25">
      <c r="A58" s="3" t="s">
        <v>2</v>
      </c>
      <c r="B58" s="3">
        <v>10.555</v>
      </c>
      <c r="C58" s="3">
        <v>10012</v>
      </c>
      <c r="D58" s="3" t="str">
        <f>IF(COUNTIF(CAFR_Data[CFDA], MemberOrg_Data[[#This Row],[CFDA]]), "Yes", "No")</f>
        <v>Yes</v>
      </c>
      <c r="E58" s="3"/>
    </row>
    <row r="59" spans="1:5" x14ac:dyDescent="0.25">
      <c r="A59" s="3" t="s">
        <v>2</v>
      </c>
      <c r="B59" s="3">
        <v>10.558</v>
      </c>
      <c r="C59" s="3">
        <v>613206</v>
      </c>
      <c r="D59" s="3" t="str">
        <f>IF(COUNTIF(CAFR_Data[CFDA], MemberOrg_Data[[#This Row],[CFDA]]), "Yes", "No")</f>
        <v>Yes</v>
      </c>
      <c r="E59" s="3"/>
    </row>
    <row r="60" spans="1:5" x14ac:dyDescent="0.25">
      <c r="A60" s="3" t="s">
        <v>2</v>
      </c>
      <c r="B60" s="3">
        <v>14.228</v>
      </c>
      <c r="C60" s="3">
        <v>295757</v>
      </c>
      <c r="D60" s="3" t="str">
        <f>IF(COUNTIF(CAFR_Data[CFDA], MemberOrg_Data[[#This Row],[CFDA]]), "Yes", "No")</f>
        <v>Yes</v>
      </c>
      <c r="E60" s="3"/>
    </row>
    <row r="61" spans="1:5" x14ac:dyDescent="0.25">
      <c r="A61" s="3" t="s">
        <v>2</v>
      </c>
      <c r="B61" s="3">
        <v>14.234999999999999</v>
      </c>
      <c r="C61" s="3">
        <v>229908</v>
      </c>
      <c r="D61" s="3" t="str">
        <f>IF(COUNTIF(CAFR_Data[CFDA], MemberOrg_Data[[#This Row],[CFDA]]), "Yes", "No")</f>
        <v>Yes</v>
      </c>
      <c r="E61" s="3"/>
    </row>
    <row r="62" spans="1:5" x14ac:dyDescent="0.25">
      <c r="A62" s="3" t="s">
        <v>2</v>
      </c>
      <c r="B62" s="3">
        <v>84.027000000000001</v>
      </c>
      <c r="C62" s="3">
        <v>48285</v>
      </c>
      <c r="D62" s="3" t="str">
        <f>IF(COUNTIF(CAFR_Data[CFDA], MemberOrg_Data[[#This Row],[CFDA]]), "Yes", "No")</f>
        <v>Yes</v>
      </c>
      <c r="E62" s="3"/>
    </row>
    <row r="63" spans="1:5" x14ac:dyDescent="0.25">
      <c r="A63" s="3" t="s">
        <v>2</v>
      </c>
      <c r="B63" s="3">
        <v>93.6</v>
      </c>
      <c r="C63" s="3">
        <v>3175865</v>
      </c>
      <c r="D63" s="3" t="str">
        <f>IF(COUNTIF(CAFR_Data[CFDA], MemberOrg_Data[[#This Row],[CFDA]]), "Yes", "No")</f>
        <v>Yes</v>
      </c>
      <c r="E63" s="3"/>
    </row>
    <row r="64" spans="1:5" x14ac:dyDescent="0.25">
      <c r="A64" s="3" t="s">
        <v>2</v>
      </c>
      <c r="B64" s="3">
        <v>93.778000000000006</v>
      </c>
      <c r="C64" s="3">
        <v>178346</v>
      </c>
      <c r="D64" s="3" t="str">
        <f>IF(COUNTIF(CAFR_Data[CFDA], MemberOrg_Data[[#This Row],[CFDA]]), "Yes", "No")</f>
        <v>Yes</v>
      </c>
      <c r="E64" s="3"/>
    </row>
    <row r="65" spans="1:5" x14ac:dyDescent="0.25">
      <c r="A65" s="3" t="s">
        <v>20</v>
      </c>
      <c r="B65" s="3">
        <v>10.558</v>
      </c>
      <c r="C65" s="3">
        <v>165476</v>
      </c>
      <c r="D65" s="3" t="str">
        <f>IF(COUNTIF(CAFR_Data[CFDA], MemberOrg_Data[[#This Row],[CFDA]]), "Yes", "No")</f>
        <v>Yes</v>
      </c>
      <c r="E65" s="3"/>
    </row>
    <row r="66" spans="1:5" x14ac:dyDescent="0.25">
      <c r="A66" s="3" t="s">
        <v>20</v>
      </c>
      <c r="B66" s="3">
        <v>14.234999999999999</v>
      </c>
      <c r="C66" s="3">
        <v>638845</v>
      </c>
      <c r="D66" s="3" t="str">
        <f>IF(COUNTIF(CAFR_Data[CFDA], MemberOrg_Data[[#This Row],[CFDA]]), "Yes", "No")</f>
        <v>Yes</v>
      </c>
      <c r="E66" s="3"/>
    </row>
    <row r="67" spans="1:5" x14ac:dyDescent="0.25">
      <c r="A67" s="3" t="s">
        <v>20</v>
      </c>
      <c r="B67" s="3">
        <v>93.043999999999997</v>
      </c>
      <c r="C67" s="3">
        <v>7447</v>
      </c>
      <c r="D67" s="3" t="str">
        <f>IF(COUNTIF(CAFR_Data[CFDA], MemberOrg_Data[[#This Row],[CFDA]]), "Yes", "No")</f>
        <v>Yes</v>
      </c>
      <c r="E67" s="3"/>
    </row>
    <row r="68" spans="1:5" x14ac:dyDescent="0.25">
      <c r="A68" s="3" t="s">
        <v>20</v>
      </c>
      <c r="B68" s="3">
        <v>93.045000000000002</v>
      </c>
      <c r="C68" s="3">
        <v>55321</v>
      </c>
      <c r="D68" s="3" t="str">
        <f>IF(COUNTIF(CAFR_Data[CFDA], MemberOrg_Data[[#This Row],[CFDA]]), "Yes", "No")</f>
        <v>Yes</v>
      </c>
      <c r="E68" s="3"/>
    </row>
    <row r="69" spans="1:5" x14ac:dyDescent="0.25">
      <c r="A69" s="3" t="s">
        <v>20</v>
      </c>
      <c r="B69" s="3">
        <v>93.052999999999997</v>
      </c>
      <c r="C69" s="3">
        <v>6992</v>
      </c>
      <c r="D69" s="3" t="str">
        <f>IF(COUNTIF(CAFR_Data[CFDA], MemberOrg_Data[[#This Row],[CFDA]]), "Yes", "No")</f>
        <v>Yes</v>
      </c>
      <c r="E69" s="3"/>
    </row>
    <row r="70" spans="1:5" x14ac:dyDescent="0.25">
      <c r="A70" s="3" t="s">
        <v>20</v>
      </c>
      <c r="B70" s="3">
        <v>93.575000000000003</v>
      </c>
      <c r="C70" s="3">
        <v>1358983</v>
      </c>
      <c r="D70" s="3" t="str">
        <f>IF(COUNTIF(CAFR_Data[CFDA], MemberOrg_Data[[#This Row],[CFDA]]), "Yes", "No")</f>
        <v>Yes</v>
      </c>
      <c r="E70" s="3"/>
    </row>
    <row r="71" spans="1:5" x14ac:dyDescent="0.25">
      <c r="A71" s="3" t="s">
        <v>20</v>
      </c>
      <c r="B71" s="3">
        <v>93.6</v>
      </c>
      <c r="C71" s="3">
        <v>571875</v>
      </c>
      <c r="D71" s="3" t="str">
        <f>IF(COUNTIF(CAFR_Data[CFDA], MemberOrg_Data[[#This Row],[CFDA]]), "Yes", "No")</f>
        <v>Yes</v>
      </c>
      <c r="E71" s="3"/>
    </row>
    <row r="72" spans="1:5" x14ac:dyDescent="0.25">
      <c r="A72" s="3" t="s">
        <v>20</v>
      </c>
      <c r="B72" s="3">
        <v>93.667000000000002</v>
      </c>
      <c r="C72" s="3">
        <v>74275</v>
      </c>
      <c r="D72" s="3" t="str">
        <f>IF(COUNTIF(CAFR_Data[CFDA], MemberOrg_Data[[#This Row],[CFDA]]), "Yes", "No")</f>
        <v>Yes</v>
      </c>
      <c r="E72" s="3"/>
    </row>
    <row r="73" spans="1:5" x14ac:dyDescent="0.25">
      <c r="A73" s="3" t="s">
        <v>20</v>
      </c>
      <c r="B73" s="3">
        <v>93.957999999999998</v>
      </c>
      <c r="C73" s="3">
        <v>367406</v>
      </c>
      <c r="D73" s="3" t="str">
        <f>IF(COUNTIF(CAFR_Data[CFDA], MemberOrg_Data[[#This Row],[CFDA]]), "Yes", "No")</f>
        <v>Yes</v>
      </c>
      <c r="E73" s="3"/>
    </row>
    <row r="74" spans="1:5" x14ac:dyDescent="0.25">
      <c r="A74" s="3" t="s">
        <v>40</v>
      </c>
      <c r="B74" s="3">
        <v>93.242999999999995</v>
      </c>
      <c r="C74" s="3">
        <v>381888</v>
      </c>
      <c r="D74" s="3" t="str">
        <f>IF(COUNTIF(CAFR_Data[CFDA], MemberOrg_Data[[#This Row],[CFDA]]), "Yes", "No")</f>
        <v>Yes</v>
      </c>
      <c r="E74" s="3"/>
    </row>
    <row r="75" spans="1:5" x14ac:dyDescent="0.25">
      <c r="A75" s="3" t="s">
        <v>40</v>
      </c>
      <c r="B75" s="3">
        <v>93.558000000000007</v>
      </c>
      <c r="C75" s="3">
        <v>129322</v>
      </c>
      <c r="D75" s="3" t="str">
        <f>IF(COUNTIF(CAFR_Data[CFDA], MemberOrg_Data[[#This Row],[CFDA]]), "Yes", "No")</f>
        <v>Yes</v>
      </c>
      <c r="E75" s="3"/>
    </row>
    <row r="76" spans="1:5" x14ac:dyDescent="0.25">
      <c r="A76" s="3" t="s">
        <v>40</v>
      </c>
      <c r="B76" s="3">
        <v>93.563000000000002</v>
      </c>
      <c r="C76" s="3">
        <v>3776</v>
      </c>
      <c r="D76" s="3" t="str">
        <f>IF(COUNTIF(CAFR_Data[CFDA], MemberOrg_Data[[#This Row],[CFDA]]), "Yes", "No")</f>
        <v>Yes</v>
      </c>
      <c r="E76" s="3"/>
    </row>
    <row r="77" spans="1:5" x14ac:dyDescent="0.25">
      <c r="A77" s="3" t="s">
        <v>40</v>
      </c>
      <c r="B77" s="3">
        <v>93.959000000000003</v>
      </c>
      <c r="C77" s="3">
        <v>1114267</v>
      </c>
      <c r="D77" s="3" t="str">
        <f>IF(COUNTIF(CAFR_Data[CFDA], MemberOrg_Data[[#This Row],[CFDA]]), "Yes", "No")</f>
        <v>Yes</v>
      </c>
      <c r="E77" s="3"/>
    </row>
    <row r="78" spans="1:5" x14ac:dyDescent="0.25">
      <c r="A78" s="3" t="s">
        <v>19</v>
      </c>
      <c r="B78" s="3">
        <v>10.558</v>
      </c>
      <c r="C78" s="3">
        <v>487165</v>
      </c>
      <c r="D78" s="3" t="str">
        <f>IF(COUNTIF(CAFR_Data[CFDA], MemberOrg_Data[[#This Row],[CFDA]]), "Yes", "No")</f>
        <v>Yes</v>
      </c>
      <c r="E78" s="3"/>
    </row>
    <row r="79" spans="1:5" x14ac:dyDescent="0.25">
      <c r="A79" s="3" t="s">
        <v>19</v>
      </c>
      <c r="B79" s="3">
        <v>93.043999999999997</v>
      </c>
      <c r="C79" s="3">
        <v>9246</v>
      </c>
      <c r="D79" s="3" t="str">
        <f>IF(COUNTIF(CAFR_Data[CFDA], MemberOrg_Data[[#This Row],[CFDA]]), "Yes", "No")</f>
        <v>Yes</v>
      </c>
      <c r="E79" s="3"/>
    </row>
    <row r="80" spans="1:5" x14ac:dyDescent="0.25">
      <c r="A80" s="3" t="s">
        <v>19</v>
      </c>
      <c r="B80" s="3">
        <v>93.045000000000002</v>
      </c>
      <c r="C80" s="3">
        <v>73203</v>
      </c>
      <c r="D80" s="3" t="str">
        <f>IF(COUNTIF(CAFR_Data[CFDA], MemberOrg_Data[[#This Row],[CFDA]]), "Yes", "No")</f>
        <v>Yes</v>
      </c>
      <c r="E80" s="3"/>
    </row>
    <row r="81" spans="1:5" x14ac:dyDescent="0.25">
      <c r="A81" s="3" t="s">
        <v>19</v>
      </c>
      <c r="B81" s="3">
        <v>93.052000000000007</v>
      </c>
      <c r="C81" s="3">
        <v>373003</v>
      </c>
      <c r="D81" s="3" t="str">
        <f>IF(COUNTIF(CAFR_Data[CFDA], MemberOrg_Data[[#This Row],[CFDA]]), "Yes", "No")</f>
        <v>Yes</v>
      </c>
      <c r="E81" s="3"/>
    </row>
    <row r="82" spans="1:5" x14ac:dyDescent="0.25">
      <c r="A82" s="3" t="s">
        <v>19</v>
      </c>
      <c r="B82" s="3">
        <v>93.052999999999997</v>
      </c>
      <c r="C82" s="3">
        <v>96486</v>
      </c>
      <c r="D82" s="3" t="str">
        <f>IF(COUNTIF(CAFR_Data[CFDA], MemberOrg_Data[[#This Row],[CFDA]]), "Yes", "No")</f>
        <v>Yes</v>
      </c>
      <c r="E82" s="3"/>
    </row>
    <row r="83" spans="1:5" x14ac:dyDescent="0.25">
      <c r="A83" s="3" t="s">
        <v>19</v>
      </c>
      <c r="B83" s="3">
        <v>93.6</v>
      </c>
      <c r="C83" s="3">
        <v>1569118</v>
      </c>
      <c r="D83" s="3" t="str">
        <f>IF(COUNTIF(CAFR_Data[CFDA], MemberOrg_Data[[#This Row],[CFDA]]), "Yes", "No")</f>
        <v>Yes</v>
      </c>
      <c r="E83" s="3"/>
    </row>
    <row r="84" spans="1:5" x14ac:dyDescent="0.25">
      <c r="A84" s="3" t="s">
        <v>19</v>
      </c>
      <c r="B84" s="3">
        <v>93.667000000000002</v>
      </c>
      <c r="C84" s="3">
        <v>36730</v>
      </c>
      <c r="D84" s="3" t="str">
        <f>IF(COUNTIF(CAFR_Data[CFDA], MemberOrg_Data[[#This Row],[CFDA]]), "Yes", "No")</f>
        <v>Yes</v>
      </c>
      <c r="E84" s="3"/>
    </row>
    <row r="85" spans="1:5" x14ac:dyDescent="0.25">
      <c r="A85" s="3" t="s">
        <v>31</v>
      </c>
      <c r="B85" s="3">
        <v>14.241</v>
      </c>
      <c r="C85" s="3">
        <v>359413</v>
      </c>
      <c r="D85" s="3" t="str">
        <f>IF(COUNTIF(CAFR_Data[CFDA], MemberOrg_Data[[#This Row],[CFDA]]), "Yes", "No")</f>
        <v>Yes</v>
      </c>
      <c r="E85" s="3"/>
    </row>
    <row r="86" spans="1:5" x14ac:dyDescent="0.25">
      <c r="A86" s="3" t="s">
        <v>31</v>
      </c>
      <c r="B86" s="3">
        <v>14.266999999999999</v>
      </c>
      <c r="C86" s="3">
        <v>1159895</v>
      </c>
      <c r="D86" s="3" t="str">
        <f>IF(COUNTIF(CAFR_Data[CFDA], MemberOrg_Data[[#This Row],[CFDA]]), "Yes", "No")</f>
        <v>Yes</v>
      </c>
      <c r="E86" s="3"/>
    </row>
    <row r="87" spans="1:5" x14ac:dyDescent="0.25">
      <c r="A87" s="3" t="s">
        <v>31</v>
      </c>
      <c r="B87" s="3">
        <v>93.242999999999995</v>
      </c>
      <c r="C87" s="3">
        <v>195501</v>
      </c>
      <c r="D87" s="3" t="str">
        <f>IF(COUNTIF(CAFR_Data[CFDA], MemberOrg_Data[[#This Row],[CFDA]]), "Yes", "No")</f>
        <v>Yes</v>
      </c>
      <c r="E87" s="3"/>
    </row>
    <row r="88" spans="1:5" x14ac:dyDescent="0.25">
      <c r="A88" s="3" t="s">
        <v>31</v>
      </c>
      <c r="B88" s="3">
        <v>93.558000000000007</v>
      </c>
      <c r="C88" s="3">
        <v>1325150</v>
      </c>
      <c r="D88" s="3" t="str">
        <f>IF(COUNTIF(CAFR_Data[CFDA], MemberOrg_Data[[#This Row],[CFDA]]), "Yes", "No")</f>
        <v>Yes</v>
      </c>
      <c r="E88" s="3"/>
    </row>
    <row r="89" spans="1:5" x14ac:dyDescent="0.25">
      <c r="A89" s="3" t="s">
        <v>31</v>
      </c>
      <c r="B89" s="3">
        <v>93.914000000000001</v>
      </c>
      <c r="C89" s="3">
        <v>76670</v>
      </c>
      <c r="D89" s="3" t="str">
        <f>IF(COUNTIF(CAFR_Data[CFDA], MemberOrg_Data[[#This Row],[CFDA]]), "Yes", "No")</f>
        <v>Yes</v>
      </c>
      <c r="E89" s="3"/>
    </row>
    <row r="90" spans="1:5" x14ac:dyDescent="0.25">
      <c r="A90" s="3" t="s">
        <v>23</v>
      </c>
      <c r="B90" s="3">
        <v>10.558</v>
      </c>
      <c r="C90" s="3">
        <v>160974</v>
      </c>
      <c r="D90" s="3" t="str">
        <f>IF(COUNTIF(CAFR_Data[CFDA], MemberOrg_Data[[#This Row],[CFDA]]), "Yes", "No")</f>
        <v>Yes</v>
      </c>
      <c r="E90" s="3"/>
    </row>
    <row r="91" spans="1:5" x14ac:dyDescent="0.25">
      <c r="A91" s="3" t="s">
        <v>23</v>
      </c>
      <c r="B91" s="3">
        <v>10.561</v>
      </c>
      <c r="C91" s="3">
        <v>10000</v>
      </c>
      <c r="D91" s="3" t="str">
        <f>IF(COUNTIF(CAFR_Data[CFDA], MemberOrg_Data[[#This Row],[CFDA]]), "Yes", "No")</f>
        <v>Yes</v>
      </c>
      <c r="E91" s="3"/>
    </row>
    <row r="92" spans="1:5" x14ac:dyDescent="0.25">
      <c r="A92" s="3" t="s">
        <v>23</v>
      </c>
      <c r="B92" s="3">
        <v>14.218</v>
      </c>
      <c r="C92" s="3">
        <v>75119</v>
      </c>
      <c r="D92" s="3" t="str">
        <f>IF(COUNTIF(CAFR_Data[CFDA], MemberOrg_Data[[#This Row],[CFDA]]), "Yes", "No")</f>
        <v>Yes</v>
      </c>
      <c r="E92" s="3"/>
    </row>
    <row r="93" spans="1:5" x14ac:dyDescent="0.25">
      <c r="A93" s="3" t="s">
        <v>23</v>
      </c>
      <c r="B93" s="3">
        <v>14.239000000000001</v>
      </c>
      <c r="C93" s="3">
        <v>5013173</v>
      </c>
      <c r="D93" s="3" t="str">
        <f>IF(COUNTIF(CAFR_Data[CFDA], MemberOrg_Data[[#This Row],[CFDA]]), "Yes", "No")</f>
        <v>Yes</v>
      </c>
      <c r="E93" s="3"/>
    </row>
    <row r="94" spans="1:5" x14ac:dyDescent="0.25">
      <c r="A94" s="3" t="s">
        <v>23</v>
      </c>
      <c r="B94" s="3">
        <v>14.266999999999999</v>
      </c>
      <c r="C94" s="3">
        <v>102951</v>
      </c>
      <c r="D94" s="3" t="str">
        <f>IF(COUNTIF(CAFR_Data[CFDA], MemberOrg_Data[[#This Row],[CFDA]]), "Yes", "No")</f>
        <v>Yes</v>
      </c>
      <c r="E94" s="3"/>
    </row>
    <row r="95" spans="1:5" x14ac:dyDescent="0.25">
      <c r="A95" s="3" t="s">
        <v>23</v>
      </c>
      <c r="B95" s="3">
        <v>84.287000000000006</v>
      </c>
      <c r="C95" s="3">
        <v>768000</v>
      </c>
      <c r="D95" s="3" t="str">
        <f>IF(COUNTIF(CAFR_Data[CFDA], MemberOrg_Data[[#This Row],[CFDA]]), "Yes", "No")</f>
        <v>Yes</v>
      </c>
      <c r="E95" s="3"/>
    </row>
    <row r="96" spans="1:5" x14ac:dyDescent="0.25">
      <c r="A96" s="3" t="s">
        <v>23</v>
      </c>
      <c r="B96" s="3">
        <v>93.043999999999997</v>
      </c>
      <c r="C96" s="3">
        <v>19748</v>
      </c>
      <c r="D96" s="3" t="str">
        <f>IF(COUNTIF(CAFR_Data[CFDA], MemberOrg_Data[[#This Row],[CFDA]]), "Yes", "No")</f>
        <v>Yes</v>
      </c>
      <c r="E96" s="3"/>
    </row>
    <row r="97" spans="1:5" x14ac:dyDescent="0.25">
      <c r="A97" s="3" t="s">
        <v>23</v>
      </c>
      <c r="B97" s="3">
        <v>93.045000000000002</v>
      </c>
      <c r="C97" s="3">
        <v>466481</v>
      </c>
      <c r="D97" s="3" t="str">
        <f>IF(COUNTIF(CAFR_Data[CFDA], MemberOrg_Data[[#This Row],[CFDA]]), "Yes", "No")</f>
        <v>Yes</v>
      </c>
      <c r="E97" s="3"/>
    </row>
    <row r="98" spans="1:5" x14ac:dyDescent="0.25">
      <c r="A98" s="3" t="s">
        <v>23</v>
      </c>
      <c r="B98" s="3">
        <v>93.052999999999997</v>
      </c>
      <c r="C98" s="3">
        <v>256723</v>
      </c>
      <c r="D98" s="3" t="str">
        <f>IF(COUNTIF(CAFR_Data[CFDA], MemberOrg_Data[[#This Row],[CFDA]]), "Yes", "No")</f>
        <v>Yes</v>
      </c>
      <c r="E98" s="3"/>
    </row>
    <row r="99" spans="1:5" x14ac:dyDescent="0.25">
      <c r="A99" s="3" t="s">
        <v>23</v>
      </c>
      <c r="B99" s="3">
        <v>93.558000000000007</v>
      </c>
      <c r="C99" s="3">
        <v>1790646</v>
      </c>
      <c r="D99" s="3" t="str">
        <f>IF(COUNTIF(CAFR_Data[CFDA], MemberOrg_Data[[#This Row],[CFDA]]), "Yes", "No")</f>
        <v>Yes</v>
      </c>
      <c r="E99" s="3"/>
    </row>
    <row r="100" spans="1:5" x14ac:dyDescent="0.25">
      <c r="A100" s="3" t="s">
        <v>23</v>
      </c>
      <c r="B100" s="3">
        <v>93.569000000000003</v>
      </c>
      <c r="C100" s="3">
        <v>73867</v>
      </c>
      <c r="D100" s="3" t="str">
        <f>IF(COUNTIF(CAFR_Data[CFDA], MemberOrg_Data[[#This Row],[CFDA]]), "Yes", "No")</f>
        <v>Yes</v>
      </c>
      <c r="E100" s="3"/>
    </row>
    <row r="101" spans="1:5" x14ac:dyDescent="0.25">
      <c r="A101" s="3" t="s">
        <v>23</v>
      </c>
      <c r="B101" s="3">
        <v>93.6</v>
      </c>
      <c r="C101" s="3">
        <v>547410</v>
      </c>
      <c r="D101" s="3" t="str">
        <f>IF(COUNTIF(CAFR_Data[CFDA], MemberOrg_Data[[#This Row],[CFDA]]), "Yes", "No")</f>
        <v>Yes</v>
      </c>
      <c r="E101" s="3"/>
    </row>
    <row r="102" spans="1:5" x14ac:dyDescent="0.25">
      <c r="A102" s="3" t="s">
        <v>23</v>
      </c>
      <c r="B102" s="3">
        <v>93.667000000000002</v>
      </c>
      <c r="C102" s="3">
        <v>111860</v>
      </c>
      <c r="D102" s="3" t="str">
        <f>IF(COUNTIF(CAFR_Data[CFDA], MemberOrg_Data[[#This Row],[CFDA]]), "Yes", "No")</f>
        <v>Yes</v>
      </c>
      <c r="E102" s="3"/>
    </row>
    <row r="103" spans="1:5" x14ac:dyDescent="0.25">
      <c r="A103" s="3" t="s">
        <v>23</v>
      </c>
      <c r="B103" s="3">
        <v>97.024000000000001</v>
      </c>
      <c r="C103" s="3">
        <v>22000</v>
      </c>
      <c r="D103" s="3" t="str">
        <f>IF(COUNTIF(CAFR_Data[CFDA], MemberOrg_Data[[#This Row],[CFDA]]), "Yes", "No")</f>
        <v>Yes</v>
      </c>
      <c r="E103" s="3"/>
    </row>
    <row r="104" spans="1:5" x14ac:dyDescent="0.25">
      <c r="A104" s="3" t="s">
        <v>18</v>
      </c>
      <c r="B104" s="3">
        <v>10.558</v>
      </c>
      <c r="C104" s="3">
        <v>316360</v>
      </c>
      <c r="D104" s="3" t="str">
        <f>IF(COUNTIF(CAFR_Data[CFDA], MemberOrg_Data[[#This Row],[CFDA]]), "Yes", "No")</f>
        <v>Yes</v>
      </c>
      <c r="E104" s="3"/>
    </row>
    <row r="105" spans="1:5" x14ac:dyDescent="0.25">
      <c r="A105" s="3" t="s">
        <v>18</v>
      </c>
      <c r="B105" s="3">
        <v>93.6</v>
      </c>
      <c r="C105" s="3">
        <v>1366054</v>
      </c>
      <c r="D105" s="3" t="str">
        <f>IF(COUNTIF(CAFR_Data[CFDA], MemberOrg_Data[[#This Row],[CFDA]]), "Yes", "No")</f>
        <v>Yes</v>
      </c>
      <c r="E105" s="3"/>
    </row>
    <row r="106" spans="1:5" x14ac:dyDescent="0.25">
      <c r="A106" s="3" t="s">
        <v>29</v>
      </c>
      <c r="B106" s="3">
        <v>14.234999999999999</v>
      </c>
      <c r="C106" s="3">
        <v>2156669</v>
      </c>
      <c r="D106" s="3" t="str">
        <f>IF(COUNTIF(CAFR_Data[CFDA], MemberOrg_Data[[#This Row],[CFDA]]), "Yes", "No")</f>
        <v>Yes</v>
      </c>
      <c r="E106" s="3"/>
    </row>
    <row r="107" spans="1:5" x14ac:dyDescent="0.25">
      <c r="A107" s="3" t="s">
        <v>10</v>
      </c>
      <c r="B107" s="3">
        <v>10.558</v>
      </c>
      <c r="C107" s="3">
        <v>220131</v>
      </c>
      <c r="D107" s="3" t="str">
        <f>IF(COUNTIF(CAFR_Data[CFDA], MemberOrg_Data[[#This Row],[CFDA]]), "Yes", "No")</f>
        <v>Yes</v>
      </c>
      <c r="E107" s="3"/>
    </row>
    <row r="108" spans="1:5" x14ac:dyDescent="0.25">
      <c r="A108" s="3" t="s">
        <v>10</v>
      </c>
      <c r="B108" s="3">
        <v>84.287000000000006</v>
      </c>
      <c r="C108" s="3">
        <v>40673</v>
      </c>
      <c r="D108" s="3" t="str">
        <f>IF(COUNTIF(CAFR_Data[CFDA], MemberOrg_Data[[#This Row],[CFDA]]), "Yes", "No")</f>
        <v>Yes</v>
      </c>
      <c r="E108" s="3"/>
    </row>
    <row r="109" spans="1:5" x14ac:dyDescent="0.25">
      <c r="A109" s="3" t="s">
        <v>10</v>
      </c>
      <c r="B109" s="3">
        <v>93.043000000000006</v>
      </c>
      <c r="C109" s="3">
        <v>48325</v>
      </c>
      <c r="D109" s="3" t="str">
        <f>IF(COUNTIF(CAFR_Data[CFDA], MemberOrg_Data[[#This Row],[CFDA]]), "Yes", "No")</f>
        <v>Yes</v>
      </c>
      <c r="E109" s="3"/>
    </row>
    <row r="110" spans="1:5" x14ac:dyDescent="0.25">
      <c r="A110" s="3" t="s">
        <v>10</v>
      </c>
      <c r="B110" s="3">
        <v>93.043999999999997</v>
      </c>
      <c r="C110" s="3">
        <v>16016</v>
      </c>
      <c r="D110" s="3" t="str">
        <f>IF(COUNTIF(CAFR_Data[CFDA], MemberOrg_Data[[#This Row],[CFDA]]), "Yes", "No")</f>
        <v>Yes</v>
      </c>
      <c r="E110" s="3"/>
    </row>
    <row r="111" spans="1:5" x14ac:dyDescent="0.25">
      <c r="A111" s="3" t="s">
        <v>10</v>
      </c>
      <c r="B111" s="3">
        <v>93.045000000000002</v>
      </c>
      <c r="C111" s="3">
        <v>133411</v>
      </c>
      <c r="D111" s="3" t="str">
        <f>IF(COUNTIF(CAFR_Data[CFDA], MemberOrg_Data[[#This Row],[CFDA]]), "Yes", "No")</f>
        <v>Yes</v>
      </c>
      <c r="E111" s="3"/>
    </row>
    <row r="112" spans="1:5" x14ac:dyDescent="0.25">
      <c r="A112" s="3" t="s">
        <v>10</v>
      </c>
      <c r="B112" s="3">
        <v>93.052999999999997</v>
      </c>
      <c r="C112" s="3">
        <v>21836</v>
      </c>
      <c r="D112" s="3" t="str">
        <f>IF(COUNTIF(CAFR_Data[CFDA], MemberOrg_Data[[#This Row],[CFDA]]), "Yes", "No")</f>
        <v>Yes</v>
      </c>
      <c r="E112" s="3"/>
    </row>
    <row r="113" spans="1:5" x14ac:dyDescent="0.25">
      <c r="A113" s="3" t="s">
        <v>10</v>
      </c>
      <c r="B113" s="3">
        <v>93.558000000000007</v>
      </c>
      <c r="C113" s="3">
        <v>35244</v>
      </c>
      <c r="D113" s="3" t="str">
        <f>IF(COUNTIF(CAFR_Data[CFDA], MemberOrg_Data[[#This Row],[CFDA]]), "Yes", "No")</f>
        <v>Yes</v>
      </c>
      <c r="E113" s="3"/>
    </row>
    <row r="114" spans="1:5" x14ac:dyDescent="0.25">
      <c r="A114" s="3" t="s">
        <v>10</v>
      </c>
      <c r="B114" s="3">
        <v>93.6</v>
      </c>
      <c r="C114" s="3">
        <v>938456</v>
      </c>
      <c r="D114" s="3" t="str">
        <f>IF(COUNTIF(CAFR_Data[CFDA], MemberOrg_Data[[#This Row],[CFDA]]), "Yes", "No")</f>
        <v>Yes</v>
      </c>
      <c r="E114" s="3"/>
    </row>
    <row r="115" spans="1:5" x14ac:dyDescent="0.25">
      <c r="A115" s="3" t="s">
        <v>10</v>
      </c>
      <c r="B115" s="3">
        <v>93.667000000000002</v>
      </c>
      <c r="C115" s="3">
        <v>123616</v>
      </c>
      <c r="D115" s="3" t="str">
        <f>IF(COUNTIF(CAFR_Data[CFDA], MemberOrg_Data[[#This Row],[CFDA]]), "Yes", "No")</f>
        <v>Yes</v>
      </c>
      <c r="E115" s="3"/>
    </row>
    <row r="116" spans="1:5" x14ac:dyDescent="0.25">
      <c r="A116" s="3" t="s">
        <v>32</v>
      </c>
      <c r="B116" s="3">
        <v>17.234999999999999</v>
      </c>
      <c r="C116" s="3">
        <v>586200</v>
      </c>
      <c r="D116" s="3" t="str">
        <f>IF(COUNTIF(CAFR_Data[CFDA], MemberOrg_Data[[#This Row],[CFDA]]), "Yes", "No")</f>
        <v>Yes</v>
      </c>
      <c r="E116" s="3"/>
    </row>
    <row r="117" spans="1:5" x14ac:dyDescent="0.25">
      <c r="A117" s="3" t="s">
        <v>32</v>
      </c>
      <c r="B117" s="3">
        <v>93.043999999999997</v>
      </c>
      <c r="C117" s="3">
        <v>67408</v>
      </c>
      <c r="D117" s="3" t="str">
        <f>IF(COUNTIF(CAFR_Data[CFDA], MemberOrg_Data[[#This Row],[CFDA]]), "Yes", "No")</f>
        <v>Yes</v>
      </c>
      <c r="E117" s="3"/>
    </row>
    <row r="118" spans="1:5" x14ac:dyDescent="0.25">
      <c r="A118" s="3" t="s">
        <v>32</v>
      </c>
      <c r="B118" s="3">
        <v>93.045000000000002</v>
      </c>
      <c r="C118" s="3">
        <v>148550</v>
      </c>
      <c r="D118" s="3" t="str">
        <f>IF(COUNTIF(CAFR_Data[CFDA], MemberOrg_Data[[#This Row],[CFDA]]), "Yes", "No")</f>
        <v>Yes</v>
      </c>
      <c r="E118" s="3"/>
    </row>
    <row r="119" spans="1:5" x14ac:dyDescent="0.25">
      <c r="A119" s="3" t="s">
        <v>32</v>
      </c>
      <c r="B119" s="3">
        <v>93.052999999999997</v>
      </c>
      <c r="C119" s="3">
        <v>52532</v>
      </c>
      <c r="D119" s="3" t="str">
        <f>IF(COUNTIF(CAFR_Data[CFDA], MemberOrg_Data[[#This Row],[CFDA]]), "Yes", "No")</f>
        <v>Yes</v>
      </c>
      <c r="E119" s="3"/>
    </row>
    <row r="120" spans="1:5" x14ac:dyDescent="0.25">
      <c r="A120" s="3" t="s">
        <v>32</v>
      </c>
      <c r="B120" s="3">
        <v>93.667000000000002</v>
      </c>
      <c r="C120" s="3">
        <v>365600</v>
      </c>
      <c r="D120" s="3" t="str">
        <f>IF(COUNTIF(CAFR_Data[CFDA], MemberOrg_Data[[#This Row],[CFDA]]), "Yes", "No")</f>
        <v>Yes</v>
      </c>
      <c r="E120" s="3"/>
    </row>
    <row r="121" spans="1:5" x14ac:dyDescent="0.25">
      <c r="A121" s="3" t="s">
        <v>32</v>
      </c>
      <c r="B121" s="3">
        <v>97.024000000000001</v>
      </c>
      <c r="C121" s="3">
        <v>11295</v>
      </c>
      <c r="D121" s="3" t="str">
        <f>IF(COUNTIF(CAFR_Data[CFDA], MemberOrg_Data[[#This Row],[CFDA]]), "Yes", "No")</f>
        <v>Yes</v>
      </c>
      <c r="E121" s="3"/>
    </row>
    <row r="122" spans="1:5" x14ac:dyDescent="0.25">
      <c r="A122" s="3" t="s">
        <v>4</v>
      </c>
      <c r="B122" s="3">
        <v>10.553000000000001</v>
      </c>
      <c r="C122" s="3">
        <v>132877</v>
      </c>
      <c r="D122" s="3" t="str">
        <f>IF(COUNTIF(CAFR_Data[CFDA], MemberOrg_Data[[#This Row],[CFDA]]), "Yes", "No")</f>
        <v>Yes</v>
      </c>
      <c r="E122" s="3"/>
    </row>
    <row r="123" spans="1:5" x14ac:dyDescent="0.25">
      <c r="A123" s="3" t="s">
        <v>4</v>
      </c>
      <c r="B123" s="3">
        <v>10.555</v>
      </c>
      <c r="C123" s="3">
        <v>246886</v>
      </c>
      <c r="D123" s="3" t="str">
        <f>IF(COUNTIF(CAFR_Data[CFDA], MemberOrg_Data[[#This Row],[CFDA]]), "Yes", "No")</f>
        <v>Yes</v>
      </c>
      <c r="E123" s="3"/>
    </row>
    <row r="124" spans="1:5" x14ac:dyDescent="0.25">
      <c r="A124" s="3" t="s">
        <v>4</v>
      </c>
      <c r="B124" s="3">
        <v>93.268000000000001</v>
      </c>
      <c r="C124" s="3">
        <v>57256</v>
      </c>
      <c r="D124" s="3" t="str">
        <f>IF(COUNTIF(CAFR_Data[CFDA], MemberOrg_Data[[#This Row],[CFDA]]), "Yes", "No")</f>
        <v>Yes</v>
      </c>
      <c r="E124" s="3"/>
    </row>
    <row r="125" spans="1:5" x14ac:dyDescent="0.25">
      <c r="A125" s="3" t="s">
        <v>4</v>
      </c>
      <c r="B125" s="3">
        <v>93.778000000000006</v>
      </c>
      <c r="C125" s="3">
        <v>61000</v>
      </c>
      <c r="D125" s="3" t="str">
        <f>IF(COUNTIF(CAFR_Data[CFDA], MemberOrg_Data[[#This Row],[CFDA]]), "Yes", "No")</f>
        <v>Yes</v>
      </c>
      <c r="E125" s="3"/>
    </row>
    <row r="126" spans="1:5" x14ac:dyDescent="0.25">
      <c r="A126" s="3" t="s">
        <v>6</v>
      </c>
      <c r="B126" s="3">
        <v>10.553000000000001</v>
      </c>
      <c r="C126" s="3">
        <v>91468</v>
      </c>
      <c r="D126" s="3" t="str">
        <f>IF(COUNTIF(CAFR_Data[CFDA], MemberOrg_Data[[#This Row],[CFDA]]), "Yes", "No")</f>
        <v>Yes</v>
      </c>
      <c r="E126" s="3"/>
    </row>
    <row r="127" spans="1:5" x14ac:dyDescent="0.25">
      <c r="A127" s="3" t="s">
        <v>6</v>
      </c>
      <c r="B127" s="3">
        <v>10.555</v>
      </c>
      <c r="C127" s="3">
        <v>159046</v>
      </c>
      <c r="D127" s="3" t="str">
        <f>IF(COUNTIF(CAFR_Data[CFDA], MemberOrg_Data[[#This Row],[CFDA]]), "Yes", "No")</f>
        <v>Yes</v>
      </c>
      <c r="E127" s="3"/>
    </row>
    <row r="128" spans="1:5" x14ac:dyDescent="0.25">
      <c r="A128" s="3" t="s">
        <v>6</v>
      </c>
      <c r="B128" s="3">
        <v>10.558</v>
      </c>
      <c r="C128" s="3">
        <v>163323</v>
      </c>
      <c r="D128" s="3" t="str">
        <f>IF(COUNTIF(CAFR_Data[CFDA], MemberOrg_Data[[#This Row],[CFDA]]), "Yes", "No")</f>
        <v>Yes</v>
      </c>
      <c r="E128" s="3"/>
    </row>
    <row r="129" spans="1:5" x14ac:dyDescent="0.25">
      <c r="A129" s="3" t="s">
        <v>6</v>
      </c>
      <c r="B129" s="3">
        <v>93.6</v>
      </c>
      <c r="C129" s="3">
        <v>2685573</v>
      </c>
      <c r="D129" s="3" t="str">
        <f>IF(COUNTIF(CAFR_Data[CFDA], MemberOrg_Data[[#This Row],[CFDA]]), "Yes", "No")</f>
        <v>Yes</v>
      </c>
      <c r="E129" s="3"/>
    </row>
    <row r="130" spans="1:5" x14ac:dyDescent="0.25">
      <c r="A130" s="3" t="s">
        <v>22</v>
      </c>
      <c r="B130" s="3">
        <v>10.558</v>
      </c>
      <c r="C130" s="3">
        <v>315998</v>
      </c>
      <c r="D130" s="3" t="str">
        <f>IF(COUNTIF(CAFR_Data[CFDA], MemberOrg_Data[[#This Row],[CFDA]]), "Yes", "No")</f>
        <v>Yes</v>
      </c>
      <c r="E130" s="3"/>
    </row>
    <row r="131" spans="1:5" x14ac:dyDescent="0.25">
      <c r="A131" s="3" t="s">
        <v>22</v>
      </c>
      <c r="B131" s="3">
        <v>84.027000000000001</v>
      </c>
      <c r="C131" s="3">
        <v>77533</v>
      </c>
      <c r="D131" s="3" t="str">
        <f>IF(COUNTIF(CAFR_Data[CFDA], MemberOrg_Data[[#This Row],[CFDA]]), "Yes", "No")</f>
        <v>Yes</v>
      </c>
      <c r="E131" s="3"/>
    </row>
    <row r="132" spans="1:5" x14ac:dyDescent="0.25">
      <c r="A132" s="3" t="s">
        <v>22</v>
      </c>
      <c r="B132" s="3">
        <v>93.6</v>
      </c>
      <c r="C132" s="3">
        <v>797672</v>
      </c>
      <c r="D132" s="3" t="str">
        <f>IF(COUNTIF(CAFR_Data[CFDA], MemberOrg_Data[[#This Row],[CFDA]]), "Yes", "No")</f>
        <v>Yes</v>
      </c>
      <c r="E132" s="3"/>
    </row>
    <row r="133" spans="1:5" x14ac:dyDescent="0.25">
      <c r="A133" s="3" t="s">
        <v>35</v>
      </c>
      <c r="B133" s="3">
        <v>84.287000000000006</v>
      </c>
      <c r="C133" s="3">
        <v>903220</v>
      </c>
      <c r="D133" s="3" t="str">
        <f>IF(COUNTIF(CAFR_Data[CFDA], MemberOrg_Data[[#This Row],[CFDA]]), "Yes", "No")</f>
        <v>Yes</v>
      </c>
      <c r="E133" s="3"/>
    </row>
    <row r="134" spans="1:5" x14ac:dyDescent="0.25">
      <c r="A134" s="3" t="s">
        <v>9</v>
      </c>
      <c r="B134" s="3">
        <v>10.558</v>
      </c>
      <c r="C134" s="3">
        <v>30269</v>
      </c>
      <c r="D134" s="3" t="str">
        <f>IF(COUNTIF(CAFR_Data[CFDA], MemberOrg_Data[[#This Row],[CFDA]]), "Yes", "No")</f>
        <v>Yes</v>
      </c>
      <c r="E134" s="3"/>
    </row>
    <row r="135" spans="1:5" x14ac:dyDescent="0.25">
      <c r="A135" s="3" t="s">
        <v>9</v>
      </c>
      <c r="B135" s="3">
        <v>84.287000000000006</v>
      </c>
      <c r="C135" s="3">
        <v>129</v>
      </c>
      <c r="D135" s="3" t="str">
        <f>IF(COUNTIF(CAFR_Data[CFDA], MemberOrg_Data[[#This Row],[CFDA]]), "Yes", "No")</f>
        <v>Yes</v>
      </c>
      <c r="E135" s="3"/>
    </row>
    <row r="136" spans="1:5" x14ac:dyDescent="0.25">
      <c r="A136" s="3" t="s">
        <v>9</v>
      </c>
      <c r="B136" s="3">
        <v>93.558000000000007</v>
      </c>
      <c r="C136" s="3">
        <v>2638806</v>
      </c>
      <c r="D136" s="3" t="str">
        <f>IF(COUNTIF(CAFR_Data[CFDA], MemberOrg_Data[[#This Row],[CFDA]]), "Yes", "No")</f>
        <v>Yes</v>
      </c>
      <c r="E136" s="3"/>
    </row>
    <row r="137" spans="1:5" x14ac:dyDescent="0.25">
      <c r="A137" s="3" t="s">
        <v>9</v>
      </c>
      <c r="B137" s="3">
        <v>93.569000000000003</v>
      </c>
      <c r="C137" s="3">
        <v>35533</v>
      </c>
      <c r="D137" s="3" t="str">
        <f>IF(COUNTIF(CAFR_Data[CFDA], MemberOrg_Data[[#This Row],[CFDA]]), "Yes", "No")</f>
        <v>Yes</v>
      </c>
      <c r="E137" s="3"/>
    </row>
    <row r="138" spans="1:5" x14ac:dyDescent="0.25">
      <c r="A138" s="3" t="s">
        <v>37</v>
      </c>
      <c r="B138" s="3">
        <v>93.043999999999997</v>
      </c>
      <c r="C138" s="3">
        <v>74509</v>
      </c>
      <c r="D138" s="3" t="str">
        <f>IF(COUNTIF(CAFR_Data[CFDA], MemberOrg_Data[[#This Row],[CFDA]]), "Yes", "No")</f>
        <v>Yes</v>
      </c>
      <c r="E138" s="3"/>
    </row>
    <row r="139" spans="1:5" x14ac:dyDescent="0.25">
      <c r="A139" s="3" t="s">
        <v>37</v>
      </c>
      <c r="B139" s="3">
        <v>93.045000000000002</v>
      </c>
      <c r="C139" s="3">
        <v>143313</v>
      </c>
      <c r="D139" s="3" t="str">
        <f>IF(COUNTIF(CAFR_Data[CFDA], MemberOrg_Data[[#This Row],[CFDA]]), "Yes", "No")</f>
        <v>Yes</v>
      </c>
      <c r="E139" s="3"/>
    </row>
    <row r="140" spans="1:5" x14ac:dyDescent="0.25">
      <c r="A140" s="3" t="s">
        <v>37</v>
      </c>
      <c r="B140" s="3">
        <v>93.052000000000007</v>
      </c>
      <c r="C140" s="3">
        <v>679589</v>
      </c>
      <c r="D140" s="3" t="str">
        <f>IF(COUNTIF(CAFR_Data[CFDA], MemberOrg_Data[[#This Row],[CFDA]]), "Yes", "No")</f>
        <v>Yes</v>
      </c>
      <c r="E140" s="3"/>
    </row>
    <row r="141" spans="1:5" x14ac:dyDescent="0.25">
      <c r="A141" s="3" t="s">
        <v>37</v>
      </c>
      <c r="B141" s="3">
        <v>93.052999999999997</v>
      </c>
      <c r="C141" s="3">
        <v>93810</v>
      </c>
      <c r="D141" s="3" t="str">
        <f>IF(COUNTIF(CAFR_Data[CFDA], MemberOrg_Data[[#This Row],[CFDA]]), "Yes", "No")</f>
        <v>Yes</v>
      </c>
      <c r="E141" s="3"/>
    </row>
    <row r="142" spans="1:5" x14ac:dyDescent="0.25">
      <c r="A142" s="3" t="s">
        <v>37</v>
      </c>
      <c r="B142" s="3">
        <v>93.667000000000002</v>
      </c>
      <c r="C142" s="3">
        <v>347153</v>
      </c>
      <c r="D142" s="3" t="str">
        <f>IF(COUNTIF(CAFR_Data[CFDA], MemberOrg_Data[[#This Row],[CFDA]]), "Yes", "No")</f>
        <v>Yes</v>
      </c>
      <c r="E142" s="3"/>
    </row>
    <row r="143" spans="1:5" x14ac:dyDescent="0.25">
      <c r="A143" s="3" t="s">
        <v>12</v>
      </c>
      <c r="B143" s="3">
        <v>10.558</v>
      </c>
      <c r="C143" s="3">
        <v>765756</v>
      </c>
      <c r="D143" s="3" t="str">
        <f>IF(COUNTIF(CAFR_Data[CFDA], MemberOrg_Data[[#This Row],[CFDA]]), "Yes", "No")</f>
        <v>Yes</v>
      </c>
      <c r="E143" s="3"/>
    </row>
    <row r="144" spans="1:5" x14ac:dyDescent="0.25">
      <c r="A144" s="3" t="s">
        <v>12</v>
      </c>
      <c r="B144" s="3">
        <v>14.218</v>
      </c>
      <c r="C144" s="3">
        <v>764838</v>
      </c>
      <c r="D144" s="3" t="str">
        <f>IF(COUNTIF(CAFR_Data[CFDA], MemberOrg_Data[[#This Row],[CFDA]]), "Yes", "No")</f>
        <v>Yes</v>
      </c>
      <c r="E144" s="3"/>
    </row>
    <row r="145" spans="1:5" x14ac:dyDescent="0.25">
      <c r="A145" s="3" t="s">
        <v>12</v>
      </c>
      <c r="B145" s="3">
        <v>93.575000000000003</v>
      </c>
      <c r="C145" s="3">
        <v>2329525</v>
      </c>
      <c r="D145" s="3" t="str">
        <f>IF(COUNTIF(CAFR_Data[CFDA], MemberOrg_Data[[#This Row],[CFDA]]), "Yes", "No")</f>
        <v>Yes</v>
      </c>
      <c r="E145" s="3"/>
    </row>
    <row r="146" spans="1:5" x14ac:dyDescent="0.25">
      <c r="A146" s="3" t="s">
        <v>3</v>
      </c>
      <c r="B146" s="3">
        <v>10.553000000000001</v>
      </c>
      <c r="C146" s="3">
        <v>251958</v>
      </c>
      <c r="D146" s="3" t="str">
        <f>IF(COUNTIF(CAFR_Data[CFDA], MemberOrg_Data[[#This Row],[CFDA]]), "Yes", "No")</f>
        <v>Yes</v>
      </c>
      <c r="E146" s="3"/>
    </row>
    <row r="147" spans="1:5" x14ac:dyDescent="0.25">
      <c r="A147" s="3" t="s">
        <v>3</v>
      </c>
      <c r="B147" s="3">
        <v>10.555</v>
      </c>
      <c r="C147" s="3">
        <v>355056</v>
      </c>
      <c r="D147" s="3" t="str">
        <f>IF(COUNTIF(CAFR_Data[CFDA], MemberOrg_Data[[#This Row],[CFDA]]), "Yes", "No")</f>
        <v>Yes</v>
      </c>
      <c r="E147" s="3"/>
    </row>
    <row r="148" spans="1:5" x14ac:dyDescent="0.25">
      <c r="A148" s="3" t="s">
        <v>3</v>
      </c>
      <c r="B148" s="3">
        <v>10.558</v>
      </c>
      <c r="C148" s="3">
        <v>1013207</v>
      </c>
      <c r="D148" s="3" t="str">
        <f>IF(COUNTIF(CAFR_Data[CFDA], MemberOrg_Data[[#This Row],[CFDA]]), "Yes", "No")</f>
        <v>Yes</v>
      </c>
      <c r="E148" s="3"/>
    </row>
    <row r="149" spans="1:5" x14ac:dyDescent="0.25">
      <c r="A149" s="3" t="s">
        <v>3</v>
      </c>
      <c r="B149" s="3">
        <v>14.231</v>
      </c>
      <c r="C149" s="3">
        <v>81148</v>
      </c>
      <c r="D149" s="3" t="str">
        <f>IF(COUNTIF(CAFR_Data[CFDA], MemberOrg_Data[[#This Row],[CFDA]]), "Yes", "No")</f>
        <v>Yes</v>
      </c>
      <c r="E149" s="3"/>
    </row>
    <row r="150" spans="1:5" x14ac:dyDescent="0.25">
      <c r="A150" s="3" t="s">
        <v>3</v>
      </c>
      <c r="B150" s="3">
        <v>17.259</v>
      </c>
      <c r="C150" s="3">
        <v>215488</v>
      </c>
      <c r="D150" s="3" t="str">
        <f>IF(COUNTIF(CAFR_Data[CFDA], MemberOrg_Data[[#This Row],[CFDA]]), "Yes", "No")</f>
        <v>Yes</v>
      </c>
      <c r="E150" s="3"/>
    </row>
    <row r="151" spans="1:5" x14ac:dyDescent="0.25">
      <c r="A151" s="3" t="s">
        <v>3</v>
      </c>
      <c r="B151" s="3">
        <v>84.027000000000001</v>
      </c>
      <c r="C151" s="3">
        <v>86399</v>
      </c>
      <c r="D151" s="3" t="str">
        <f>IF(COUNTIF(CAFR_Data[CFDA], MemberOrg_Data[[#This Row],[CFDA]]), "Yes", "No")</f>
        <v>Yes</v>
      </c>
      <c r="E151" s="3"/>
    </row>
    <row r="152" spans="1:5" x14ac:dyDescent="0.25">
      <c r="A152" s="3" t="s">
        <v>3</v>
      </c>
      <c r="B152" s="3">
        <v>93.268000000000001</v>
      </c>
      <c r="C152" s="3">
        <v>46294</v>
      </c>
      <c r="D152" s="3" t="str">
        <f>IF(COUNTIF(CAFR_Data[CFDA], MemberOrg_Data[[#This Row],[CFDA]]), "Yes", "No")</f>
        <v>Yes</v>
      </c>
      <c r="E152" s="3"/>
    </row>
    <row r="153" spans="1:5" x14ac:dyDescent="0.25">
      <c r="A153" s="3" t="s">
        <v>3</v>
      </c>
      <c r="B153" s="3">
        <v>93.558000000000007</v>
      </c>
      <c r="C153" s="3">
        <v>3267813</v>
      </c>
      <c r="D153" s="3" t="str">
        <f>IF(COUNTIF(CAFR_Data[CFDA], MemberOrg_Data[[#This Row],[CFDA]]), "Yes", "No")</f>
        <v>Yes</v>
      </c>
      <c r="E153" s="3"/>
    </row>
    <row r="154" spans="1:5" x14ac:dyDescent="0.25">
      <c r="A154" s="3" t="s">
        <v>3</v>
      </c>
      <c r="B154" s="3">
        <v>93.569000000000003</v>
      </c>
      <c r="C154" s="3">
        <v>53922</v>
      </c>
      <c r="D154" s="3" t="str">
        <f>IF(COUNTIF(CAFR_Data[CFDA], MemberOrg_Data[[#This Row],[CFDA]]), "Yes", "No")</f>
        <v>Yes</v>
      </c>
      <c r="E154" s="3"/>
    </row>
    <row r="155" spans="1:5" x14ac:dyDescent="0.25">
      <c r="A155" s="3" t="s">
        <v>3</v>
      </c>
      <c r="B155" s="3">
        <v>93.6</v>
      </c>
      <c r="C155" s="3">
        <v>1042586</v>
      </c>
      <c r="D155" s="3" t="str">
        <f>IF(COUNTIF(CAFR_Data[CFDA], MemberOrg_Data[[#This Row],[CFDA]]), "Yes", "No")</f>
        <v>Yes</v>
      </c>
      <c r="E155" s="3"/>
    </row>
    <row r="156" spans="1:5" x14ac:dyDescent="0.25">
      <c r="A156" s="3" t="s">
        <v>3</v>
      </c>
      <c r="B156" s="3">
        <v>93.667000000000002</v>
      </c>
      <c r="C156" s="3">
        <v>187269</v>
      </c>
      <c r="D156" s="3" t="str">
        <f>IF(COUNTIF(CAFR_Data[CFDA], MemberOrg_Data[[#This Row],[CFDA]]), "Yes", "No")</f>
        <v>Yes</v>
      </c>
      <c r="E156" s="3"/>
    </row>
    <row r="157" spans="1:5" x14ac:dyDescent="0.25">
      <c r="A157" s="3" t="s">
        <v>3</v>
      </c>
      <c r="B157" s="3">
        <v>93.959000000000003</v>
      </c>
      <c r="C157" s="3">
        <v>539542</v>
      </c>
      <c r="D157" s="3" t="str">
        <f>IF(COUNTIF(CAFR_Data[CFDA], MemberOrg_Data[[#This Row],[CFDA]]), "Yes", "No")</f>
        <v>Yes</v>
      </c>
      <c r="E157" s="3"/>
    </row>
    <row r="158" spans="1:5" x14ac:dyDescent="0.25">
      <c r="A158" s="3" t="s">
        <v>17</v>
      </c>
      <c r="B158" s="3">
        <v>10.558</v>
      </c>
      <c r="C158" s="3">
        <v>1750401</v>
      </c>
      <c r="D158" s="3" t="str">
        <f>IF(COUNTIF(CAFR_Data[CFDA], MemberOrg_Data[[#This Row],[CFDA]]), "Yes", "No")</f>
        <v>Yes</v>
      </c>
      <c r="E158" s="3"/>
    </row>
    <row r="159" spans="1:5" x14ac:dyDescent="0.25">
      <c r="A159" s="3" t="s">
        <v>17</v>
      </c>
      <c r="B159" s="3">
        <v>17.259</v>
      </c>
      <c r="C159" s="3">
        <v>1120</v>
      </c>
      <c r="D159" s="3" t="str">
        <f>IF(COUNTIF(CAFR_Data[CFDA], MemberOrg_Data[[#This Row],[CFDA]]), "Yes", "No")</f>
        <v>Yes</v>
      </c>
      <c r="E159" s="3"/>
    </row>
    <row r="160" spans="1:5" x14ac:dyDescent="0.25">
      <c r="A160" s="3" t="s">
        <v>17</v>
      </c>
      <c r="B160" s="3">
        <v>93.558000000000007</v>
      </c>
      <c r="C160" s="3">
        <v>43796</v>
      </c>
      <c r="D160" s="3" t="str">
        <f>IF(COUNTIF(CAFR_Data[CFDA], MemberOrg_Data[[#This Row],[CFDA]]), "Yes", "No")</f>
        <v>Yes</v>
      </c>
      <c r="E160" s="3"/>
    </row>
    <row r="161" spans="1:5" x14ac:dyDescent="0.25">
      <c r="A161" s="3" t="s">
        <v>17</v>
      </c>
      <c r="B161" s="3">
        <v>93.569000000000003</v>
      </c>
      <c r="C161" s="3">
        <v>33459</v>
      </c>
      <c r="D161" s="3" t="str">
        <f>IF(COUNTIF(CAFR_Data[CFDA], MemberOrg_Data[[#This Row],[CFDA]]), "Yes", "No")</f>
        <v>Yes</v>
      </c>
      <c r="E161" s="3"/>
    </row>
    <row r="162" spans="1:5" x14ac:dyDescent="0.25">
      <c r="A162" s="3" t="s">
        <v>17</v>
      </c>
      <c r="B162" s="3">
        <v>93.6</v>
      </c>
      <c r="C162" s="3">
        <v>1329083</v>
      </c>
      <c r="D162" s="3" t="str">
        <f>IF(COUNTIF(CAFR_Data[CFDA], MemberOrg_Data[[#This Row],[CFDA]]), "Yes", "No")</f>
        <v>Yes</v>
      </c>
      <c r="E162" s="3"/>
    </row>
    <row r="163" spans="1:5" x14ac:dyDescent="0.25">
      <c r="A163" s="3" t="s">
        <v>21</v>
      </c>
      <c r="B163" s="3">
        <v>10.558</v>
      </c>
      <c r="C163" s="3">
        <v>5577</v>
      </c>
      <c r="D163" s="3" t="str">
        <f>IF(COUNTIF(CAFR_Data[CFDA], MemberOrg_Data[[#This Row],[CFDA]]), "Yes", "No")</f>
        <v>Yes</v>
      </c>
      <c r="E163" s="3"/>
    </row>
    <row r="164" spans="1:5" x14ac:dyDescent="0.25">
      <c r="A164" s="3" t="s">
        <v>21</v>
      </c>
      <c r="B164" s="3">
        <v>93.043999999999997</v>
      </c>
      <c r="C164" s="3">
        <v>8765</v>
      </c>
      <c r="D164" s="3" t="str">
        <f>IF(COUNTIF(CAFR_Data[CFDA], MemberOrg_Data[[#This Row],[CFDA]]), "Yes", "No")</f>
        <v>Yes</v>
      </c>
      <c r="E164" s="3"/>
    </row>
    <row r="165" spans="1:5" x14ac:dyDescent="0.25">
      <c r="A165" s="3" t="s">
        <v>21</v>
      </c>
      <c r="B165" s="3">
        <v>93.045000000000002</v>
      </c>
      <c r="C165" s="3">
        <v>167889</v>
      </c>
      <c r="D165" s="3" t="str">
        <f>IF(COUNTIF(CAFR_Data[CFDA], MemberOrg_Data[[#This Row],[CFDA]]), "Yes", "No")</f>
        <v>Yes</v>
      </c>
      <c r="E165" s="3"/>
    </row>
    <row r="166" spans="1:5" x14ac:dyDescent="0.25">
      <c r="A166" s="3" t="s">
        <v>21</v>
      </c>
      <c r="B166" s="3">
        <v>93.052999999999997</v>
      </c>
      <c r="C166" s="3">
        <v>191608</v>
      </c>
      <c r="D166" s="3" t="str">
        <f>IF(COUNTIF(CAFR_Data[CFDA], MemberOrg_Data[[#This Row],[CFDA]]), "Yes", "No")</f>
        <v>Yes</v>
      </c>
      <c r="E166" s="3"/>
    </row>
    <row r="167" spans="1:5" x14ac:dyDescent="0.25">
      <c r="A167" s="3" t="s">
        <v>21</v>
      </c>
      <c r="B167" s="3">
        <v>93.558000000000007</v>
      </c>
      <c r="C167" s="3">
        <v>111500</v>
      </c>
      <c r="D167" s="3" t="str">
        <f>IF(COUNTIF(CAFR_Data[CFDA], MemberOrg_Data[[#This Row],[CFDA]]), "Yes", "No")</f>
        <v>Yes</v>
      </c>
      <c r="E167" s="3"/>
    </row>
    <row r="168" spans="1:5" x14ac:dyDescent="0.25">
      <c r="A168" s="3" t="s">
        <v>21</v>
      </c>
      <c r="B168" s="3">
        <v>93.667000000000002</v>
      </c>
      <c r="C168" s="3">
        <v>293680</v>
      </c>
      <c r="D168" s="3" t="str">
        <f>IF(COUNTIF(CAFR_Data[CFDA], MemberOrg_Data[[#This Row],[CFDA]]), "Yes", "No")</f>
        <v>Yes</v>
      </c>
      <c r="E168" s="3"/>
    </row>
    <row r="169" spans="1:5" x14ac:dyDescent="0.25">
      <c r="A169" s="3" t="s">
        <v>36</v>
      </c>
      <c r="B169" s="3">
        <v>93.043000000000006</v>
      </c>
      <c r="C169" s="3">
        <v>6122</v>
      </c>
      <c r="D169" s="3" t="str">
        <f>IF(COUNTIF(CAFR_Data[CFDA], MemberOrg_Data[[#This Row],[CFDA]]), "Yes", "No")</f>
        <v>Yes</v>
      </c>
      <c r="E169" s="3"/>
    </row>
    <row r="170" spans="1:5" x14ac:dyDescent="0.25">
      <c r="A170" s="3" t="s">
        <v>36</v>
      </c>
      <c r="B170" s="3">
        <v>93.043999999999997</v>
      </c>
      <c r="C170" s="3">
        <v>181409</v>
      </c>
      <c r="D170" s="3" t="str">
        <f>IF(COUNTIF(CAFR_Data[CFDA], MemberOrg_Data[[#This Row],[CFDA]]), "Yes", "No")</f>
        <v>Yes</v>
      </c>
      <c r="E170" s="3"/>
    </row>
    <row r="171" spans="1:5" x14ac:dyDescent="0.25">
      <c r="A171" s="3" t="s">
        <v>36</v>
      </c>
      <c r="B171" s="3">
        <v>93.045000000000002</v>
      </c>
      <c r="C171" s="3">
        <v>218674</v>
      </c>
      <c r="D171" s="3" t="str">
        <f>IF(COUNTIF(CAFR_Data[CFDA], MemberOrg_Data[[#This Row],[CFDA]]), "Yes", "No")</f>
        <v>Yes</v>
      </c>
      <c r="E171" s="3"/>
    </row>
    <row r="172" spans="1:5" x14ac:dyDescent="0.25">
      <c r="A172" s="3" t="s">
        <v>36</v>
      </c>
      <c r="B172" s="3">
        <v>93.052999999999997</v>
      </c>
      <c r="C172" s="3">
        <v>80416</v>
      </c>
      <c r="D172" s="3" t="str">
        <f>IF(COUNTIF(CAFR_Data[CFDA], MemberOrg_Data[[#This Row],[CFDA]]), "Yes", "No")</f>
        <v>Yes</v>
      </c>
      <c r="E172" s="3"/>
    </row>
    <row r="173" spans="1:5" x14ac:dyDescent="0.25">
      <c r="A173" s="3" t="s">
        <v>36</v>
      </c>
      <c r="B173" s="3">
        <v>93.667000000000002</v>
      </c>
      <c r="C173" s="3">
        <v>445951</v>
      </c>
      <c r="D173" s="3" t="str">
        <f>IF(COUNTIF(CAFR_Data[CFDA], MemberOrg_Data[[#This Row],[CFDA]]), "Yes", "No")</f>
        <v>Yes</v>
      </c>
      <c r="E173" s="3"/>
    </row>
    <row r="174" spans="1:5" x14ac:dyDescent="0.25">
      <c r="A174" s="3" t="s">
        <v>5</v>
      </c>
      <c r="B174" s="3">
        <v>10.553000000000001</v>
      </c>
      <c r="C174" s="3">
        <v>97121</v>
      </c>
      <c r="D174" s="3" t="str">
        <f>IF(COUNTIF(CAFR_Data[CFDA], MemberOrg_Data[[#This Row],[CFDA]]), "Yes", "No")</f>
        <v>Yes</v>
      </c>
      <c r="E174" s="3"/>
    </row>
    <row r="175" spans="1:5" x14ac:dyDescent="0.25">
      <c r="A175" s="3" t="s">
        <v>5</v>
      </c>
      <c r="B175" s="3">
        <v>10.555</v>
      </c>
      <c r="C175" s="3">
        <v>154166</v>
      </c>
      <c r="D175" s="3" t="str">
        <f>IF(COUNTIF(CAFR_Data[CFDA], MemberOrg_Data[[#This Row],[CFDA]]), "Yes", "No")</f>
        <v>Yes</v>
      </c>
      <c r="E175" s="3"/>
    </row>
    <row r="176" spans="1:5" x14ac:dyDescent="0.25">
      <c r="A176" s="3" t="s">
        <v>5</v>
      </c>
      <c r="B176" s="3">
        <v>14.234999999999999</v>
      </c>
      <c r="C176" s="3">
        <v>340974</v>
      </c>
      <c r="D176" s="3" t="str">
        <f>IF(COUNTIF(CAFR_Data[CFDA], MemberOrg_Data[[#This Row],[CFDA]]), "Yes", "No")</f>
        <v>Yes</v>
      </c>
      <c r="E176" s="3"/>
    </row>
    <row r="177" spans="1:5" x14ac:dyDescent="0.25">
      <c r="A177" s="3" t="s">
        <v>5</v>
      </c>
      <c r="B177" s="3">
        <v>17.259</v>
      </c>
      <c r="C177" s="3">
        <v>42125</v>
      </c>
      <c r="D177" s="3" t="str">
        <f>IF(COUNTIF(CAFR_Data[CFDA], MemberOrg_Data[[#This Row],[CFDA]]), "Yes", "No")</f>
        <v>Yes</v>
      </c>
      <c r="E177" s="3"/>
    </row>
    <row r="178" spans="1:5" x14ac:dyDescent="0.25">
      <c r="A178" s="3" t="s">
        <v>5</v>
      </c>
      <c r="B178" s="3">
        <v>93.667000000000002</v>
      </c>
      <c r="C178" s="3">
        <v>39280</v>
      </c>
      <c r="D178" s="3" t="str">
        <f>IF(COUNTIF(CAFR_Data[CFDA], MemberOrg_Data[[#This Row],[CFDA]]), "Yes", "No")</f>
        <v>Yes</v>
      </c>
      <c r="E178" s="3"/>
    </row>
    <row r="179" spans="1:5" x14ac:dyDescent="0.25">
      <c r="A179" s="3" t="s">
        <v>5</v>
      </c>
      <c r="B179" s="3">
        <v>93.778000000000006</v>
      </c>
      <c r="C179" s="3">
        <v>205274</v>
      </c>
      <c r="D179" s="3" t="str">
        <f>IF(COUNTIF(CAFR_Data[CFDA], MemberOrg_Data[[#This Row],[CFDA]]), "Yes", "No")</f>
        <v>Yes</v>
      </c>
      <c r="E179" s="3"/>
    </row>
    <row r="180" spans="1:5" x14ac:dyDescent="0.25">
      <c r="A180" s="3" t="s">
        <v>5</v>
      </c>
      <c r="B180" s="3">
        <v>93.994</v>
      </c>
      <c r="C180" s="3">
        <v>24687</v>
      </c>
      <c r="D180" s="3" t="str">
        <f>IF(COUNTIF(CAFR_Data[CFDA], MemberOrg_Data[[#This Row],[CFDA]]), "Yes", "No")</f>
        <v>Yes</v>
      </c>
      <c r="E180" s="3"/>
    </row>
    <row r="181" spans="1:5" x14ac:dyDescent="0.25">
      <c r="A181" s="3" t="s">
        <v>39</v>
      </c>
      <c r="B181" s="3">
        <v>93.242999999999995</v>
      </c>
      <c r="C181" s="3">
        <v>988074</v>
      </c>
      <c r="D181" s="3" t="str">
        <f>IF(COUNTIF(CAFR_Data[CFDA], MemberOrg_Data[[#This Row],[CFDA]]), "Yes", "No")</f>
        <v>Yes</v>
      </c>
      <c r="E181" s="3"/>
    </row>
    <row r="182" spans="1:5" x14ac:dyDescent="0.25">
      <c r="A182" s="3" t="s">
        <v>39</v>
      </c>
      <c r="B182" s="3">
        <v>93.558000000000007</v>
      </c>
      <c r="C182" s="3">
        <v>103334</v>
      </c>
      <c r="D182" s="3" t="str">
        <f>IF(COUNTIF(CAFR_Data[CFDA], MemberOrg_Data[[#This Row],[CFDA]]), "Yes", "No")</f>
        <v>Yes</v>
      </c>
      <c r="E182" s="3"/>
    </row>
    <row r="183" spans="1:5" x14ac:dyDescent="0.25">
      <c r="A183" s="3" t="s">
        <v>39</v>
      </c>
      <c r="B183" s="3">
        <v>93.914000000000001</v>
      </c>
      <c r="C183" s="3">
        <v>291923</v>
      </c>
      <c r="D183" s="3" t="str">
        <f>IF(COUNTIF(CAFR_Data[CFDA], MemberOrg_Data[[#This Row],[CFDA]]), "Yes", "No")</f>
        <v>Yes</v>
      </c>
      <c r="E183" s="3"/>
    </row>
    <row r="184" spans="1:5" x14ac:dyDescent="0.25">
      <c r="A184" s="3" t="s">
        <v>8</v>
      </c>
      <c r="B184" s="3">
        <v>10.558</v>
      </c>
      <c r="C184" s="3">
        <v>12522691</v>
      </c>
      <c r="D184" s="3" t="str">
        <f>IF(COUNTIF(CAFR_Data[CFDA], MemberOrg_Data[[#This Row],[CFDA]]), "Yes", "No")</f>
        <v>Yes</v>
      </c>
      <c r="E184" s="3"/>
    </row>
    <row r="185" spans="1:5" x14ac:dyDescent="0.25">
      <c r="A185" s="3" t="s">
        <v>8</v>
      </c>
      <c r="B185" s="3">
        <v>93.575000000000003</v>
      </c>
      <c r="C185" s="3">
        <v>271962</v>
      </c>
      <c r="D185" s="3" t="str">
        <f>IF(COUNTIF(CAFR_Data[CFDA], MemberOrg_Data[[#This Row],[CFDA]]), "Yes", "No")</f>
        <v>Yes</v>
      </c>
      <c r="E185" s="3"/>
    </row>
    <row r="186" spans="1:5" x14ac:dyDescent="0.25">
      <c r="A186" s="3" t="s">
        <v>16</v>
      </c>
      <c r="B186" s="3">
        <v>10.558</v>
      </c>
      <c r="C186" s="3">
        <v>715607</v>
      </c>
      <c r="D186" s="3" t="str">
        <f>IF(COUNTIF(CAFR_Data[CFDA], MemberOrg_Data[[#This Row],[CFDA]]), "Yes", "No")</f>
        <v>Yes</v>
      </c>
      <c r="E186" s="3"/>
    </row>
    <row r="187" spans="1:5" x14ac:dyDescent="0.25">
      <c r="A187" s="3" t="s">
        <v>16</v>
      </c>
      <c r="B187" s="3">
        <v>93.043000000000006</v>
      </c>
      <c r="C187" s="3">
        <v>6562</v>
      </c>
      <c r="D187" s="3" t="str">
        <f>IF(COUNTIF(CAFR_Data[CFDA], MemberOrg_Data[[#This Row],[CFDA]]), "Yes", "No")</f>
        <v>Yes</v>
      </c>
      <c r="E187" s="3"/>
    </row>
    <row r="188" spans="1:5" x14ac:dyDescent="0.25">
      <c r="A188" s="3" t="s">
        <v>16</v>
      </c>
      <c r="B188" s="3">
        <v>93.043999999999997</v>
      </c>
      <c r="C188" s="3">
        <v>33140</v>
      </c>
      <c r="D188" s="3" t="str">
        <f>IF(COUNTIF(CAFR_Data[CFDA], MemberOrg_Data[[#This Row],[CFDA]]), "Yes", "No")</f>
        <v>Yes</v>
      </c>
      <c r="E188" s="3"/>
    </row>
    <row r="189" spans="1:5" x14ac:dyDescent="0.25">
      <c r="A189" s="3" t="s">
        <v>16</v>
      </c>
      <c r="B189" s="3">
        <v>93.045000000000002</v>
      </c>
      <c r="C189" s="3">
        <v>111187</v>
      </c>
      <c r="D189" s="3" t="str">
        <f>IF(COUNTIF(CAFR_Data[CFDA], MemberOrg_Data[[#This Row],[CFDA]]), "Yes", "No")</f>
        <v>Yes</v>
      </c>
      <c r="E189" s="3"/>
    </row>
    <row r="190" spans="1:5" x14ac:dyDescent="0.25">
      <c r="A190" s="3" t="s">
        <v>16</v>
      </c>
      <c r="B190" s="3">
        <v>93.052999999999997</v>
      </c>
      <c r="C190" s="3">
        <v>160655</v>
      </c>
      <c r="D190" s="3" t="str">
        <f>IF(COUNTIF(CAFR_Data[CFDA], MemberOrg_Data[[#This Row],[CFDA]]), "Yes", "No")</f>
        <v>Yes</v>
      </c>
      <c r="E190" s="3"/>
    </row>
    <row r="191" spans="1:5" x14ac:dyDescent="0.25">
      <c r="A191" s="3" t="s">
        <v>16</v>
      </c>
      <c r="B191" s="3">
        <v>93.569000000000003</v>
      </c>
      <c r="C191" s="3">
        <v>63632</v>
      </c>
      <c r="D191" s="3" t="str">
        <f>IF(COUNTIF(CAFR_Data[CFDA], MemberOrg_Data[[#This Row],[CFDA]]), "Yes", "No")</f>
        <v>Yes</v>
      </c>
      <c r="E191" s="3"/>
    </row>
    <row r="192" spans="1:5" x14ac:dyDescent="0.25">
      <c r="A192" s="3" t="s">
        <v>16</v>
      </c>
      <c r="B192" s="3">
        <v>93.6</v>
      </c>
      <c r="C192" s="3">
        <v>2313188</v>
      </c>
      <c r="D192" s="3" t="str">
        <f>IF(COUNTIF(CAFR_Data[CFDA], MemberOrg_Data[[#This Row],[CFDA]]), "Yes", "No")</f>
        <v>Yes</v>
      </c>
      <c r="E192" s="3"/>
    </row>
    <row r="193" spans="1:5" x14ac:dyDescent="0.25">
      <c r="A193" s="3" t="s">
        <v>16</v>
      </c>
      <c r="B193" s="3">
        <v>93.667000000000002</v>
      </c>
      <c r="C193" s="3">
        <v>235815</v>
      </c>
      <c r="D193" s="3" t="str">
        <f>IF(COUNTIF(CAFR_Data[CFDA], MemberOrg_Data[[#This Row],[CFDA]]), "Yes", "No")</f>
        <v>Yes</v>
      </c>
      <c r="E193" s="3"/>
    </row>
    <row r="194" spans="1:5" x14ac:dyDescent="0.25">
      <c r="A194" s="3" t="s">
        <v>7</v>
      </c>
      <c r="B194" s="3">
        <v>10.558</v>
      </c>
      <c r="C194" s="3">
        <v>813939</v>
      </c>
      <c r="D194" s="3" t="str">
        <f>IF(COUNTIF(CAFR_Data[CFDA], MemberOrg_Data[[#This Row],[CFDA]]), "Yes", "No")</f>
        <v>Yes</v>
      </c>
      <c r="E194" s="3"/>
    </row>
    <row r="195" spans="1:5" x14ac:dyDescent="0.25">
      <c r="A195" s="3" t="s">
        <v>7</v>
      </c>
      <c r="B195" s="3">
        <v>14.228</v>
      </c>
      <c r="C195" s="3">
        <v>256789</v>
      </c>
      <c r="D195" s="3" t="str">
        <f>IF(COUNTIF(CAFR_Data[CFDA], MemberOrg_Data[[#This Row],[CFDA]]), "Yes", "No")</f>
        <v>Yes</v>
      </c>
      <c r="E195" s="3"/>
    </row>
    <row r="196" spans="1:5" x14ac:dyDescent="0.25">
      <c r="A196" s="3" t="s">
        <v>7</v>
      </c>
      <c r="B196" s="3">
        <v>93.045000000000002</v>
      </c>
      <c r="C196" s="3">
        <v>38752</v>
      </c>
      <c r="D196" s="3" t="str">
        <f>IF(COUNTIF(CAFR_Data[CFDA], MemberOrg_Data[[#This Row],[CFDA]]), "Yes", "No")</f>
        <v>Yes</v>
      </c>
      <c r="E196" s="3"/>
    </row>
    <row r="197" spans="1:5" x14ac:dyDescent="0.25">
      <c r="A197" s="3" t="s">
        <v>7</v>
      </c>
      <c r="B197" s="3">
        <v>93.052999999999997</v>
      </c>
      <c r="C197" s="3">
        <v>27481</v>
      </c>
      <c r="D197" s="3" t="str">
        <f>IF(COUNTIF(CAFR_Data[CFDA], MemberOrg_Data[[#This Row],[CFDA]]), "Yes", "No")</f>
        <v>Yes</v>
      </c>
      <c r="E197" s="3"/>
    </row>
    <row r="198" spans="1:5" x14ac:dyDescent="0.25">
      <c r="A198" s="3" t="s">
        <v>7</v>
      </c>
      <c r="B198" s="3">
        <v>93.558000000000007</v>
      </c>
      <c r="C198" s="3">
        <v>64769</v>
      </c>
      <c r="D198" s="3" t="str">
        <f>IF(COUNTIF(CAFR_Data[CFDA], MemberOrg_Data[[#This Row],[CFDA]]), "Yes", "No")</f>
        <v>Yes</v>
      </c>
      <c r="E198" s="3"/>
    </row>
    <row r="199" spans="1:5" x14ac:dyDescent="0.25">
      <c r="A199" s="3" t="s">
        <v>7</v>
      </c>
      <c r="B199" s="3">
        <v>93.569000000000003</v>
      </c>
      <c r="C199" s="3">
        <v>130300</v>
      </c>
      <c r="D199" s="3" t="str">
        <f>IF(COUNTIF(CAFR_Data[CFDA], MemberOrg_Data[[#This Row],[CFDA]]), "Yes", "No")</f>
        <v>Yes</v>
      </c>
      <c r="E199" s="3"/>
    </row>
    <row r="200" spans="1:5" x14ac:dyDescent="0.25">
      <c r="A200" s="3" t="s">
        <v>7</v>
      </c>
      <c r="B200" s="3">
        <v>93.6</v>
      </c>
      <c r="C200" s="3">
        <v>1631788</v>
      </c>
      <c r="D200" s="3" t="str">
        <f>IF(COUNTIF(CAFR_Data[CFDA], MemberOrg_Data[[#This Row],[CFDA]]), "Yes", "No")</f>
        <v>Yes</v>
      </c>
      <c r="E200" s="3"/>
    </row>
    <row r="201" spans="1:5" x14ac:dyDescent="0.25">
      <c r="A201" s="3" t="s">
        <v>7</v>
      </c>
      <c r="B201" s="3">
        <v>93.667000000000002</v>
      </c>
      <c r="C201" s="3">
        <v>64519</v>
      </c>
      <c r="D201" s="3" t="str">
        <f>IF(COUNTIF(CAFR_Data[CFDA], MemberOrg_Data[[#This Row],[CFDA]]), "Yes", "No")</f>
        <v>Yes</v>
      </c>
      <c r="E201" s="3"/>
    </row>
    <row r="202" spans="1:5" x14ac:dyDescent="0.25">
      <c r="A202" s="3" t="s">
        <v>7</v>
      </c>
      <c r="B202" s="3">
        <v>97.024000000000001</v>
      </c>
      <c r="C202" s="3">
        <v>29394</v>
      </c>
      <c r="D202" s="3" t="str">
        <f>IF(COUNTIF(CAFR_Data[CFDA], MemberOrg_Data[[#This Row],[CFDA]]), "Yes", "No")</f>
        <v>Yes</v>
      </c>
      <c r="E202" s="3"/>
    </row>
    <row r="203" spans="1:5" x14ac:dyDescent="0.25">
      <c r="A203" s="3" t="s">
        <v>42</v>
      </c>
      <c r="B203" s="3">
        <v>93.558000000000007</v>
      </c>
      <c r="C203" s="3">
        <v>663443</v>
      </c>
      <c r="D203" s="3" t="str">
        <f>IF(COUNTIF(CAFR_Data[CFDA], MemberOrg_Data[[#This Row],[CFDA]]), "Yes", "No")</f>
        <v>Yes</v>
      </c>
      <c r="E203" s="3"/>
    </row>
    <row r="204" spans="1:5" x14ac:dyDescent="0.25">
      <c r="A204" s="3" t="s">
        <v>42</v>
      </c>
      <c r="B204" s="3">
        <v>97.024000000000001</v>
      </c>
      <c r="C204" s="3">
        <v>22702</v>
      </c>
      <c r="D204" s="36" t="str">
        <f>IF(COUNTIF(CAFR_Data[CFDA], MemberOrg_Data[[#This Row],[CFDA]]), "Yes", "No")</f>
        <v>Yes</v>
      </c>
      <c r="E204" s="36"/>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9C3-84DB-44AC-BFE9-C14F48F87274}">
  <sheetPr codeName="Sheet3"/>
  <dimension ref="A1:W264"/>
  <sheetViews>
    <sheetView topLeftCell="E1" workbookViewId="0">
      <selection activeCell="Q7" sqref="Q7"/>
    </sheetView>
  </sheetViews>
  <sheetFormatPr defaultRowHeight="15" x14ac:dyDescent="0.25"/>
  <cols>
    <col min="1" max="1" width="74.7109375" style="9" bestFit="1" customWidth="1"/>
    <col min="2" max="4" width="9.140625" style="9"/>
    <col min="5" max="5" width="21" style="9" bestFit="1" customWidth="1"/>
    <col min="6" max="6" width="12.7109375" style="9" bestFit="1" customWidth="1"/>
    <col min="7" max="9" width="9.140625" style="9"/>
    <col min="10" max="10" width="12.7109375" style="9" bestFit="1" customWidth="1"/>
    <col min="11" max="17" width="9.140625" style="9"/>
    <col min="18" max="18" width="14.42578125" style="9" bestFit="1" customWidth="1"/>
    <col min="19" max="22" width="9.140625" style="9"/>
    <col min="23" max="23" width="32.7109375" style="9" customWidth="1"/>
    <col min="24" max="16384" width="9.140625" style="9"/>
  </cols>
  <sheetData>
    <row r="1" spans="1:23" x14ac:dyDescent="0.25">
      <c r="A1" s="45" t="s">
        <v>52</v>
      </c>
      <c r="B1" s="46"/>
      <c r="P1" s="9" t="s">
        <v>52</v>
      </c>
    </row>
    <row r="2" spans="1:23" x14ac:dyDescent="0.25">
      <c r="A2" s="13" t="s">
        <v>103</v>
      </c>
      <c r="B2" s="14">
        <f>ROW(MemberOrg_Data[#All])</f>
        <v>1</v>
      </c>
      <c r="D2" s="8" t="s">
        <v>107</v>
      </c>
      <c r="E2" s="9" t="s">
        <v>27</v>
      </c>
      <c r="I2" s="10" t="s">
        <v>108</v>
      </c>
      <c r="P2" s="9" t="s">
        <v>96</v>
      </c>
      <c r="Q2" s="9">
        <f>ROW(CAFR_Data[#All])</f>
        <v>1</v>
      </c>
    </row>
    <row r="3" spans="1:23" x14ac:dyDescent="0.25">
      <c r="A3" s="15" t="s">
        <v>104</v>
      </c>
      <c r="B3" s="16">
        <f>ROWS(MemberOrg_Data[#All])-1</f>
        <v>203</v>
      </c>
      <c r="D3" s="10" t="s">
        <v>115</v>
      </c>
      <c r="E3" s="9" t="str">
        <f>IF('FPWA Member Grants'!I6&lt; 0, "Decreased", "Increased")</f>
        <v>Decreased</v>
      </c>
      <c r="I3" s="19" t="s">
        <v>58</v>
      </c>
      <c r="J3" s="9">
        <f>COUNT(InflationTable[CFDA])</f>
        <v>2</v>
      </c>
      <c r="P3" s="9" t="s">
        <v>97</v>
      </c>
      <c r="Q3" s="9">
        <f>ROWS(CAFR_Data[#All])-1</f>
        <v>37</v>
      </c>
    </row>
    <row r="4" spans="1:23" x14ac:dyDescent="0.25">
      <c r="D4" s="8" t="s">
        <v>46</v>
      </c>
      <c r="E4" s="9" t="str">
        <f>IF(G4&lt;7, TEXT(ROUND('FPWA Member Grants'!I6, -3)/1000,"$#")&amp;" "&amp;"Thousand",TEXT(ROUND('FPWA Member Grants'!I6, -5)/1000000,"$#")&amp;" "&amp;"Million")</f>
        <v>-$53 Million</v>
      </c>
      <c r="F4" s="9" t="str">
        <f>IF('FPWA Member Grants'!I6 &lt;0, TEXT(('FPWA Member Grants'!I6*-1), "0"), TEXT('FPWA Member Grants'!I6, "0"))</f>
        <v>52849357</v>
      </c>
      <c r="G4" s="9">
        <f>LEN(F4)</f>
        <v>8</v>
      </c>
      <c r="I4" s="9" t="s">
        <v>56</v>
      </c>
      <c r="J4" s="9" t="str">
        <f>'FPWA Member Grants'!C6</f>
        <v>Child and Adult Care Food Program</v>
      </c>
      <c r="K4" s="9" t="e">
        <f>INDEX(InflationTable[Grant Name], MATCH($J$4, InflationTable[Grant Name], 0)):INDEX(InflationTable[Grant Name], MATCH($J$5, InflationTable[Grant Name], 0))</f>
        <v>#VALUE!</v>
      </c>
      <c r="P4" s="10" t="s">
        <v>115</v>
      </c>
      <c r="Q4" s="9" t="str">
        <f>CONCATENATE("Have", " ", IF('Individual Grants'!F5&lt;0, "Decreased", "Increased")," ", "By")</f>
        <v>Have Increased By</v>
      </c>
    </row>
    <row r="5" spans="1:23" x14ac:dyDescent="0.25">
      <c r="D5" s="8" t="s">
        <v>106</v>
      </c>
      <c r="E5" s="9" t="str">
        <f>CONCATENATE(SelectMemberOrg,"'s Federal Grants Have"," ",E3," ", "by"," ", E4," ","Since FY 2010 After Adjusting for Inflation")</f>
        <v>AFRO-AMERICAN PARENTS EDUCATIONAL CENTER, INC's Federal Grants Have Decreased by -$53 Million Since FY 2010 After Adjusting for Inflation</v>
      </c>
      <c r="I5" s="9" t="s">
        <v>57</v>
      </c>
      <c r="J5" s="9" t="str">
        <f>INDEX(InflationTable[Grant Name], J3)</f>
        <v>Child Care and Development Block Grant</v>
      </c>
      <c r="K5" s="9" t="e">
        <f>INDEX(InflationTable[Difference Between 2018 Nominal and 2018 Inflation Adjusted], MATCH($J$4, InflationTable[Grant Name], 0)):INDEX(InflationTable[Difference Between 2018 Nominal and 2018 Inflation Adjusted], MATCH($J$5, InflationTable[Grant Name], 0))</f>
        <v>#VALUE!</v>
      </c>
      <c r="P5" s="10" t="s">
        <v>46</v>
      </c>
      <c r="Q5" s="9" t="str">
        <f>IF(S5&lt;7, TEXT(ROUND(R5, -3)/1000,"$#")&amp;" "&amp;"Thousand",TEXT(ROUND(R5, -5)/1000000,"$#")&amp;" "&amp;"Million")</f>
        <v>$58 Million</v>
      </c>
      <c r="R5" s="44">
        <f>IF('Individual Grants'!F5&lt;0, 'Individual Grants'!F5*-1, 'Individual Grants'!F5)</f>
        <v>57566921.152730584</v>
      </c>
      <c r="S5" s="9">
        <f>LEN(ROUND(R5,0))</f>
        <v>8</v>
      </c>
    </row>
    <row r="6" spans="1:23" x14ac:dyDescent="0.25">
      <c r="I6" s="9" t="s">
        <v>106</v>
      </c>
      <c r="P6" s="10" t="s">
        <v>100</v>
      </c>
      <c r="Q6" s="9" t="s">
        <v>61</v>
      </c>
      <c r="W6" s="11" t="s">
        <v>101</v>
      </c>
    </row>
    <row r="7" spans="1:23" x14ac:dyDescent="0.25">
      <c r="A7" s="12" t="s">
        <v>105</v>
      </c>
      <c r="D7" s="17" t="s">
        <v>49</v>
      </c>
      <c r="E7" s="17" t="s">
        <v>50</v>
      </c>
      <c r="F7" s="17" t="s">
        <v>51</v>
      </c>
      <c r="G7" s="18"/>
      <c r="H7" s="18"/>
      <c r="I7" s="18"/>
      <c r="J7" s="18"/>
      <c r="K7" s="18"/>
      <c r="L7" s="18"/>
      <c r="M7" s="18"/>
      <c r="P7" s="10" t="s">
        <v>106</v>
      </c>
      <c r="Q7" s="9" t="str">
        <f>CONCATENATE(SelectFedGrant, " ", Q4, " ",Q5, " ", "Since FY 2010 After Adjusting for Inflation")</f>
        <v>National School Lunch Program Have Increased By $58 Million Since FY 2010 After Adjusting for Inflation</v>
      </c>
    </row>
    <row r="8" spans="1:23" x14ac:dyDescent="0.25">
      <c r="A8" t="s">
        <v>27</v>
      </c>
      <c r="D8">
        <v>1</v>
      </c>
      <c r="E8">
        <v>1</v>
      </c>
      <c r="F8">
        <f>IF($D8&gt; FPWA_NumRow, "", IFERROR(IF(SelectMemberOrg="*", $D8, _xlfn.AGGREGATE(15, 6, (1/(MemberOrg_Data[Auditee Name] = SelectMemberOrg))*ROW(MemberOrg_Data[Auditee Name]), $D8)-FPWA_TopRow), ""))</f>
        <v>1</v>
      </c>
      <c r="G8"/>
      <c r="H8"/>
      <c r="I8"/>
      <c r="J8"/>
      <c r="K8"/>
      <c r="L8"/>
      <c r="M8"/>
      <c r="P8" s="9" t="s">
        <v>98</v>
      </c>
      <c r="U8" t="s">
        <v>49</v>
      </c>
      <c r="V8" t="s">
        <v>50</v>
      </c>
      <c r="W8" t="s">
        <v>51</v>
      </c>
    </row>
    <row r="9" spans="1:23" x14ac:dyDescent="0.25">
      <c r="A9" t="s">
        <v>38</v>
      </c>
      <c r="D9">
        <v>2</v>
      </c>
      <c r="E9">
        <v>1</v>
      </c>
      <c r="F9">
        <f>IF($D9&gt; FPWA_NumRow, "", IFERROR(IF(SelectMemberOrg="*", $D9, _xlfn.AGGREGATE(15, 6, (1/(MemberOrg_Data[Auditee Name] = SelectMemberOrg))*ROW(MemberOrg_Data[Auditee Name]), $D9)-FPWA_TopRow), ""))</f>
        <v>2</v>
      </c>
      <c r="G9"/>
      <c r="H9"/>
      <c r="I9"/>
      <c r="J9"/>
      <c r="K9"/>
      <c r="L9"/>
      <c r="M9"/>
      <c r="P9" s="3" t="s">
        <v>92</v>
      </c>
      <c r="U9" s="9">
        <v>1</v>
      </c>
      <c r="V9" s="9">
        <v>1</v>
      </c>
      <c r="W9" s="9">
        <f>IF($U9 &gt; FedGrants_NumRow, "", IFERROR(IF(SelectFedGrant = "*", $U9, _xlfn.AGGREGATE(15, 6, (1/(CAFR_Data[Grant Name] = SelectFedGrant))*ROW(CAFR_Data[Grant Name]), $U9)-FedGrants_TopRow), ""))</f>
        <v>32</v>
      </c>
    </row>
    <row r="10" spans="1:23" x14ac:dyDescent="0.25">
      <c r="A10" t="s">
        <v>41</v>
      </c>
      <c r="D10">
        <v>3</v>
      </c>
      <c r="E10">
        <v>1</v>
      </c>
      <c r="F10" t="str">
        <f>IF($D10&gt; FPWA_NumRow, "", IFERROR(IF(SelectMemberOrg="*", $D10, _xlfn.AGGREGATE(15, 6, (1/(MemberOrg_Data[Auditee Name] = SelectMemberOrg))*ROW(MemberOrg_Data[Auditee Name]), $D10)-FPWA_TopRow), ""))</f>
        <v/>
      </c>
      <c r="G10"/>
      <c r="H10"/>
      <c r="I10"/>
      <c r="J10"/>
      <c r="K10"/>
      <c r="L10"/>
      <c r="M10"/>
      <c r="P10" s="3" t="s">
        <v>93</v>
      </c>
      <c r="U10" s="9">
        <v>2</v>
      </c>
      <c r="V10" s="9">
        <v>1</v>
      </c>
      <c r="W10" s="9" t="str">
        <f>IF($U10 &gt; FedGrants_NumRow, "", IFERROR(IF(SelectFedGrant = "*", $U10, _xlfn.AGGREGATE(15, 6, (1/(CAFR_Data[Grant Name] = SelectFedGrant))*ROW(CAFR_Data[Grant Name]), $U10)-FedGrants_TopRow), ""))</f>
        <v/>
      </c>
    </row>
    <row r="11" spans="1:23" x14ac:dyDescent="0.25">
      <c r="A11" t="s">
        <v>30</v>
      </c>
      <c r="D11">
        <v>4</v>
      </c>
      <c r="E11">
        <v>1</v>
      </c>
      <c r="F11" t="str">
        <f>IF($D11&gt; FPWA_NumRow, "", IFERROR(IF(SelectMemberOrg="*", $D11, _xlfn.AGGREGATE(15, 6, (1/(MemberOrg_Data[Auditee Name] = SelectMemberOrg))*ROW(MemberOrg_Data[Auditee Name]), $D11)-FPWA_TopRow), ""))</f>
        <v/>
      </c>
      <c r="G11"/>
      <c r="H11"/>
      <c r="I11"/>
      <c r="J11"/>
      <c r="K11"/>
      <c r="L11"/>
      <c r="M11"/>
      <c r="P11" s="3" t="s">
        <v>62</v>
      </c>
      <c r="U11" s="9">
        <v>3</v>
      </c>
      <c r="V11" s="9">
        <v>1</v>
      </c>
      <c r="W11" s="9" t="str">
        <f>IF($U11 &gt; FedGrants_NumRow, "", IFERROR(IF(SelectFedGrant = "*", $U11, _xlfn.AGGREGATE(15, 6, (1/(CAFR_Data[Grant Name] = SelectFedGrant))*ROW(CAFR_Data[Grant Name]), $U11)-FedGrants_TopRow), ""))</f>
        <v/>
      </c>
    </row>
    <row r="12" spans="1:23" x14ac:dyDescent="0.25">
      <c r="A12" t="s">
        <v>14</v>
      </c>
      <c r="D12">
        <v>5</v>
      </c>
      <c r="E12">
        <v>1</v>
      </c>
      <c r="F12" t="str">
        <f>IF($D12&gt; FPWA_NumRow, "", IFERROR(IF(SelectMemberOrg="*", $D12, _xlfn.AGGREGATE(15, 6, (1/(MemberOrg_Data[Auditee Name] = SelectMemberOrg))*ROW(MemberOrg_Data[Auditee Name]), $D12)-FPWA_TopRow), ""))</f>
        <v/>
      </c>
      <c r="G12"/>
      <c r="H12"/>
      <c r="I12"/>
      <c r="J12"/>
      <c r="K12"/>
      <c r="L12"/>
      <c r="M12"/>
      <c r="P12" s="3" t="s">
        <v>87</v>
      </c>
      <c r="U12" s="9">
        <v>4</v>
      </c>
      <c r="V12" s="9">
        <v>1</v>
      </c>
      <c r="W12" s="9" t="str">
        <f>IF($U12 &gt; FedGrants_NumRow, "", IFERROR(IF(SelectFedGrant = "*", $U12, _xlfn.AGGREGATE(15, 6, (1/(CAFR_Data[Grant Name] = SelectFedGrant))*ROW(CAFR_Data[Grant Name]), $U12)-FedGrants_TopRow), ""))</f>
        <v/>
      </c>
    </row>
    <row r="13" spans="1:23" x14ac:dyDescent="0.25">
      <c r="A13" t="s">
        <v>24</v>
      </c>
      <c r="D13">
        <v>6</v>
      </c>
      <c r="E13">
        <v>1</v>
      </c>
      <c r="F13" t="str">
        <f>IF($D13&gt; FPWA_NumRow, "", IFERROR(IF(SelectMemberOrg="*", $D13, _xlfn.AGGREGATE(15, 6, (1/(MemberOrg_Data[Auditee Name] = SelectMemberOrg))*ROW(MemberOrg_Data[Auditee Name]), $D13)-FPWA_TopRow), ""))</f>
        <v/>
      </c>
      <c r="G13"/>
      <c r="H13"/>
      <c r="I13"/>
      <c r="J13"/>
      <c r="K13"/>
      <c r="L13"/>
      <c r="M13"/>
      <c r="P13" s="3" t="s">
        <v>85</v>
      </c>
      <c r="U13" s="9">
        <v>5</v>
      </c>
      <c r="V13" s="9">
        <v>1</v>
      </c>
      <c r="W13" s="9" t="str">
        <f>IF($U13 &gt; FedGrants_NumRow, "", IFERROR(IF(SelectFedGrant = "*", $U13, _xlfn.AGGREGATE(15, 6, (1/(CAFR_Data[Grant Name] = SelectFedGrant))*ROW(CAFR_Data[Grant Name]), $U13)-FedGrants_TopRow), ""))</f>
        <v/>
      </c>
    </row>
    <row r="14" spans="1:23" x14ac:dyDescent="0.25">
      <c r="A14" t="s">
        <v>33</v>
      </c>
      <c r="D14">
        <v>7</v>
      </c>
      <c r="E14">
        <v>1</v>
      </c>
      <c r="F14" t="str">
        <f>IF($D14&gt; FPWA_NumRow, "", IFERROR(IF(SelectMemberOrg="*", $D14, _xlfn.AGGREGATE(15, 6, (1/(MemberOrg_Data[Auditee Name] = SelectMemberOrg))*ROW(MemberOrg_Data[Auditee Name]), $D14)-FPWA_TopRow), ""))</f>
        <v/>
      </c>
      <c r="G14"/>
      <c r="H14"/>
      <c r="I14"/>
      <c r="J14"/>
      <c r="K14"/>
      <c r="L14"/>
      <c r="M14"/>
      <c r="P14" s="3" t="s">
        <v>64</v>
      </c>
      <c r="U14" s="9">
        <v>6</v>
      </c>
      <c r="V14" s="9">
        <v>1</v>
      </c>
      <c r="W14" s="9" t="str">
        <f>IF($U14 &gt; FedGrants_NumRow, "", IFERROR(IF(SelectFedGrant = "*", $U14, _xlfn.AGGREGATE(15, 6, (1/(CAFR_Data[Grant Name] = SelectFedGrant))*ROW(CAFR_Data[Grant Name]), $U14)-FedGrants_TopRow), ""))</f>
        <v/>
      </c>
    </row>
    <row r="15" spans="1:23" x14ac:dyDescent="0.25">
      <c r="A15" t="s">
        <v>26</v>
      </c>
      <c r="D15">
        <v>8</v>
      </c>
      <c r="E15">
        <v>1</v>
      </c>
      <c r="F15" t="str">
        <f>IF($D15&gt; FPWA_NumRow, "", IFERROR(IF(SelectMemberOrg="*", $D15, _xlfn.AGGREGATE(15, 6, (1/(MemberOrg_Data[Auditee Name] = SelectMemberOrg))*ROW(MemberOrg_Data[Auditee Name]), $D15)-FPWA_TopRow), ""))</f>
        <v/>
      </c>
      <c r="G15"/>
      <c r="H15"/>
      <c r="I15"/>
      <c r="J15"/>
      <c r="K15"/>
      <c r="L15"/>
      <c r="M15"/>
      <c r="P15" s="3" t="s">
        <v>65</v>
      </c>
      <c r="U15" s="9">
        <v>7</v>
      </c>
      <c r="V15" s="9">
        <v>1</v>
      </c>
      <c r="W15" s="9" t="str">
        <f>IF($U15 &gt; FedGrants_NumRow, "", IFERROR(IF(SelectFedGrant = "*", $U15, _xlfn.AGGREGATE(15, 6, (1/(CAFR_Data[Grant Name] = SelectFedGrant))*ROW(CAFR_Data[Grant Name]), $U15)-FedGrants_TopRow), ""))</f>
        <v/>
      </c>
    </row>
    <row r="16" spans="1:23" x14ac:dyDescent="0.25">
      <c r="A16" t="s">
        <v>13</v>
      </c>
      <c r="D16">
        <v>9</v>
      </c>
      <c r="E16">
        <v>1</v>
      </c>
      <c r="F16" t="str">
        <f>IF($D16&gt; FPWA_NumRow, "", IFERROR(IF(SelectMemberOrg="*", $D16, _xlfn.AGGREGATE(15, 6, (1/(MemberOrg_Data[Auditee Name] = SelectMemberOrg))*ROW(MemberOrg_Data[Auditee Name]), $D16)-FPWA_TopRow), ""))</f>
        <v/>
      </c>
      <c r="G16"/>
      <c r="H16"/>
      <c r="I16"/>
      <c r="J16"/>
      <c r="K16"/>
      <c r="L16"/>
      <c r="M16"/>
      <c r="P16" s="3" t="s">
        <v>86</v>
      </c>
      <c r="U16" s="9">
        <v>8</v>
      </c>
      <c r="V16" s="9">
        <v>1</v>
      </c>
      <c r="W16" s="9" t="str">
        <f>IF($U16 &gt; FedGrants_NumRow, "", IFERROR(IF(SelectFedGrant = "*", $U16, _xlfn.AGGREGATE(15, 6, (1/(CAFR_Data[Grant Name] = SelectFedGrant))*ROW(CAFR_Data[Grant Name]), $U16)-FedGrants_TopRow), ""))</f>
        <v/>
      </c>
    </row>
    <row r="17" spans="1:23" x14ac:dyDescent="0.25">
      <c r="A17" t="s">
        <v>11</v>
      </c>
      <c r="D17">
        <v>10</v>
      </c>
      <c r="E17">
        <v>1</v>
      </c>
      <c r="F17" t="str">
        <f>IF($D17&gt; FPWA_NumRow, "", IFERROR(IF(SelectMemberOrg="*", $D17, _xlfn.AGGREGATE(15, 6, (1/(MemberOrg_Data[Auditee Name] = SelectMemberOrg))*ROW(MemberOrg_Data[Auditee Name]), $D17)-FPWA_TopRow), ""))</f>
        <v/>
      </c>
      <c r="G17"/>
      <c r="H17"/>
      <c r="I17"/>
      <c r="J17"/>
      <c r="K17"/>
      <c r="L17"/>
      <c r="M17"/>
      <c r="P17" s="3" t="s">
        <v>70</v>
      </c>
      <c r="U17" s="9">
        <v>9</v>
      </c>
      <c r="V17" s="9">
        <v>1</v>
      </c>
      <c r="W17" s="9" t="str">
        <f>IF($U17 &gt; FedGrants_NumRow, "", IFERROR(IF(SelectFedGrant = "*", $U17, _xlfn.AGGREGATE(15, 6, (1/(CAFR_Data[Grant Name] = SelectFedGrant))*ROW(CAFR_Data[Grant Name]), $U17)-FedGrants_TopRow), ""))</f>
        <v/>
      </c>
    </row>
    <row r="18" spans="1:23" x14ac:dyDescent="0.25">
      <c r="A18" t="s">
        <v>28</v>
      </c>
      <c r="D18">
        <v>11</v>
      </c>
      <c r="E18">
        <v>1</v>
      </c>
      <c r="F18" t="str">
        <f>IF($D18&gt; FPWA_NumRow, "", IFERROR(IF(SelectMemberOrg="*", $D18, _xlfn.AGGREGATE(15, 6, (1/(MemberOrg_Data[Auditee Name] = SelectMemberOrg))*ROW(MemberOrg_Data[Auditee Name]), $D18)-FPWA_TopRow), ""))</f>
        <v/>
      </c>
      <c r="G18"/>
      <c r="H18"/>
      <c r="I18"/>
      <c r="J18"/>
      <c r="K18"/>
      <c r="L18"/>
      <c r="M18"/>
      <c r="P18" s="3" t="s">
        <v>95</v>
      </c>
      <c r="U18" s="9">
        <v>10</v>
      </c>
      <c r="V18" s="9">
        <v>1</v>
      </c>
      <c r="W18" s="9" t="str">
        <f>IF($U18 &gt; FedGrants_NumRow, "", IFERROR(IF(SelectFedGrant = "*", $U18, _xlfn.AGGREGATE(15, 6, (1/(CAFR_Data[Grant Name] = SelectFedGrant))*ROW(CAFR_Data[Grant Name]), $U18)-FedGrants_TopRow), ""))</f>
        <v/>
      </c>
    </row>
    <row r="19" spans="1:23" x14ac:dyDescent="0.25">
      <c r="A19" t="s">
        <v>25</v>
      </c>
      <c r="D19">
        <v>12</v>
      </c>
      <c r="E19">
        <v>1</v>
      </c>
      <c r="F19" t="str">
        <f>IF($D19&gt; FPWA_NumRow, "", IFERROR(IF(SelectMemberOrg="*", $D19, _xlfn.AGGREGATE(15, 6, (1/(MemberOrg_Data[Auditee Name] = SelectMemberOrg))*ROW(MemberOrg_Data[Auditee Name]), $D19)-FPWA_TopRow), ""))</f>
        <v/>
      </c>
      <c r="G19"/>
      <c r="H19"/>
      <c r="I19"/>
      <c r="J19"/>
      <c r="K19"/>
      <c r="L19"/>
      <c r="M19"/>
      <c r="P19" s="3" t="s">
        <v>66</v>
      </c>
      <c r="U19" s="9">
        <v>11</v>
      </c>
      <c r="V19" s="9">
        <v>1</v>
      </c>
      <c r="W19" s="9" t="str">
        <f>IF($U19 &gt; FedGrants_NumRow, "", IFERROR(IF(SelectFedGrant = "*", $U19, _xlfn.AGGREGATE(15, 6, (1/(CAFR_Data[Grant Name] = SelectFedGrant))*ROW(CAFR_Data[Grant Name]), $U19)-FedGrants_TopRow), ""))</f>
        <v/>
      </c>
    </row>
    <row r="20" spans="1:23" x14ac:dyDescent="0.25">
      <c r="A20" t="s">
        <v>15</v>
      </c>
      <c r="D20">
        <v>13</v>
      </c>
      <c r="E20">
        <v>1</v>
      </c>
      <c r="F20" t="str">
        <f>IF($D20&gt; FPWA_NumRow, "", IFERROR(IF(SelectMemberOrg="*", $D20, _xlfn.AGGREGATE(15, 6, (1/(MemberOrg_Data[Auditee Name] = SelectMemberOrg))*ROW(MemberOrg_Data[Auditee Name]), $D20)-FPWA_TopRow), ""))</f>
        <v/>
      </c>
      <c r="G20"/>
      <c r="H20"/>
      <c r="I20"/>
      <c r="J20"/>
      <c r="K20"/>
      <c r="L20"/>
      <c r="M20"/>
      <c r="P20" s="3" t="s">
        <v>88</v>
      </c>
      <c r="U20" s="9">
        <v>12</v>
      </c>
      <c r="V20" s="9">
        <v>1</v>
      </c>
      <c r="W20" s="9" t="str">
        <f>IF($U20 &gt; FedGrants_NumRow, "", IFERROR(IF(SelectFedGrant = "*", $U20, _xlfn.AGGREGATE(15, 6, (1/(CAFR_Data[Grant Name] = SelectFedGrant))*ROW(CAFR_Data[Grant Name]), $U20)-FedGrants_TopRow), ""))</f>
        <v/>
      </c>
    </row>
    <row r="21" spans="1:23" x14ac:dyDescent="0.25">
      <c r="A21" t="s">
        <v>34</v>
      </c>
      <c r="D21">
        <v>14</v>
      </c>
      <c r="E21">
        <v>1</v>
      </c>
      <c r="F21" t="str">
        <f>IF($D21&gt; FPWA_NumRow, "", IFERROR(IF(SelectMemberOrg="*", $D21, _xlfn.AGGREGATE(15, 6, (1/(MemberOrg_Data[Auditee Name] = SelectMemberOrg))*ROW(MemberOrg_Data[Auditee Name]), $D21)-FPWA_TopRow), ""))</f>
        <v/>
      </c>
      <c r="G21"/>
      <c r="H21"/>
      <c r="I21"/>
      <c r="J21"/>
      <c r="K21"/>
      <c r="L21"/>
      <c r="M21"/>
      <c r="P21" s="3" t="s">
        <v>91</v>
      </c>
      <c r="U21" s="9">
        <v>13</v>
      </c>
      <c r="V21" s="9">
        <v>1</v>
      </c>
      <c r="W21" s="9" t="str">
        <f>IF($U21 &gt; FedGrants_NumRow, "", IFERROR(IF(SelectFedGrant = "*", $U21, _xlfn.AGGREGATE(15, 6, (1/(CAFR_Data[Grant Name] = SelectFedGrant))*ROW(CAFR_Data[Grant Name]), $U21)-FedGrants_TopRow), ""))</f>
        <v/>
      </c>
    </row>
    <row r="22" spans="1:23" x14ac:dyDescent="0.25">
      <c r="A22" t="s">
        <v>2</v>
      </c>
      <c r="D22">
        <v>15</v>
      </c>
      <c r="E22">
        <v>1</v>
      </c>
      <c r="F22" t="str">
        <f>IF($D22&gt; FPWA_NumRow, "", IFERROR(IF(SelectMemberOrg="*", $D22, _xlfn.AGGREGATE(15, 6, (1/(MemberOrg_Data[Auditee Name] = SelectMemberOrg))*ROW(MemberOrg_Data[Auditee Name]), $D22)-FPWA_TopRow), ""))</f>
        <v/>
      </c>
      <c r="G22"/>
      <c r="H22"/>
      <c r="I22"/>
      <c r="J22"/>
      <c r="K22"/>
      <c r="L22"/>
      <c r="M22"/>
      <c r="P22" s="3" t="s">
        <v>68</v>
      </c>
      <c r="U22" s="9">
        <v>14</v>
      </c>
      <c r="V22" s="9">
        <v>1</v>
      </c>
      <c r="W22" s="9" t="str">
        <f>IF($U22 &gt; FedGrants_NumRow, "", IFERROR(IF(SelectFedGrant = "*", $U22, _xlfn.AGGREGATE(15, 6, (1/(CAFR_Data[Grant Name] = SelectFedGrant))*ROW(CAFR_Data[Grant Name]), $U22)-FedGrants_TopRow), ""))</f>
        <v/>
      </c>
    </row>
    <row r="23" spans="1:23" x14ac:dyDescent="0.25">
      <c r="A23" t="s">
        <v>20</v>
      </c>
      <c r="D23">
        <v>16</v>
      </c>
      <c r="E23">
        <v>1</v>
      </c>
      <c r="F23" t="str">
        <f>IF($D23&gt; FPWA_NumRow, "", IFERROR(IF(SelectMemberOrg="*", $D23, _xlfn.AGGREGATE(15, 6, (1/(MemberOrg_Data[Auditee Name] = SelectMemberOrg))*ROW(MemberOrg_Data[Auditee Name]), $D23)-FPWA_TopRow), ""))</f>
        <v/>
      </c>
      <c r="G23"/>
      <c r="H23"/>
      <c r="I23"/>
      <c r="J23"/>
      <c r="K23"/>
      <c r="L23"/>
      <c r="M23"/>
      <c r="P23" s="3" t="s">
        <v>69</v>
      </c>
      <c r="U23" s="9">
        <v>15</v>
      </c>
      <c r="V23" s="9">
        <v>1</v>
      </c>
      <c r="W23" s="9" t="str">
        <f>IF($U23 &gt; FedGrants_NumRow, "", IFERROR(IF(SelectFedGrant = "*", $U23, _xlfn.AGGREGATE(15, 6, (1/(CAFR_Data[Grant Name] = SelectFedGrant))*ROW(CAFR_Data[Grant Name]), $U23)-FedGrants_TopRow), ""))</f>
        <v/>
      </c>
    </row>
    <row r="24" spans="1:23" x14ac:dyDescent="0.25">
      <c r="A24" t="s">
        <v>40</v>
      </c>
      <c r="D24">
        <v>17</v>
      </c>
      <c r="E24">
        <v>1</v>
      </c>
      <c r="F24" t="str">
        <f>IF($D24&gt; FPWA_NumRow, "", IFERROR(IF(SelectMemberOrg="*", $D24, _xlfn.AGGREGATE(15, 6, (1/(MemberOrg_Data[Auditee Name] = SelectMemberOrg))*ROW(MemberOrg_Data[Auditee Name]), $D24)-FPWA_TopRow), ""))</f>
        <v/>
      </c>
      <c r="G24"/>
      <c r="H24"/>
      <c r="I24"/>
      <c r="J24"/>
      <c r="K24"/>
      <c r="L24"/>
      <c r="M24"/>
      <c r="P24" s="3" t="s">
        <v>83</v>
      </c>
      <c r="U24" s="9">
        <v>16</v>
      </c>
      <c r="V24" s="9">
        <v>1</v>
      </c>
      <c r="W24" s="9" t="str">
        <f>IF($U24 &gt; FedGrants_NumRow, "", IFERROR(IF(SelectFedGrant = "*", $U24, _xlfn.AGGREGATE(15, 6, (1/(CAFR_Data[Grant Name] = SelectFedGrant))*ROW(CAFR_Data[Grant Name]), $U24)-FedGrants_TopRow), ""))</f>
        <v/>
      </c>
    </row>
    <row r="25" spans="1:23" x14ac:dyDescent="0.25">
      <c r="A25" t="s">
        <v>19</v>
      </c>
      <c r="D25">
        <v>18</v>
      </c>
      <c r="E25">
        <v>1</v>
      </c>
      <c r="F25" t="str">
        <f>IF($D25&gt; FPWA_NumRow, "", IFERROR(IF(SelectMemberOrg="*", $D25, _xlfn.AGGREGATE(15, 6, (1/(MemberOrg_Data[Auditee Name] = SelectMemberOrg))*ROW(MemberOrg_Data[Auditee Name]), $D25)-FPWA_TopRow), ""))</f>
        <v/>
      </c>
      <c r="G25"/>
      <c r="H25"/>
      <c r="I25"/>
      <c r="J25"/>
      <c r="K25"/>
      <c r="L25"/>
      <c r="M25"/>
      <c r="P25" s="3" t="s">
        <v>94</v>
      </c>
      <c r="U25" s="9">
        <v>17</v>
      </c>
      <c r="V25" s="9">
        <v>1</v>
      </c>
      <c r="W25" s="9" t="str">
        <f>IF($U25 &gt; FedGrants_NumRow, "", IFERROR(IF(SelectFedGrant = "*", $U25, _xlfn.AGGREGATE(15, 6, (1/(CAFR_Data[Grant Name] = SelectFedGrant))*ROW(CAFR_Data[Grant Name]), $U25)-FedGrants_TopRow), ""))</f>
        <v/>
      </c>
    </row>
    <row r="26" spans="1:23" x14ac:dyDescent="0.25">
      <c r="A26" t="s">
        <v>31</v>
      </c>
      <c r="D26">
        <v>19</v>
      </c>
      <c r="E26">
        <v>1</v>
      </c>
      <c r="F26" t="str">
        <f>IF($D26&gt; FPWA_NumRow, "", IFERROR(IF(SelectMemberOrg="*", $D26, _xlfn.AGGREGATE(15, 6, (1/(MemberOrg_Data[Auditee Name] = SelectMemberOrg))*ROW(MemberOrg_Data[Auditee Name]), $D26)-FPWA_TopRow), ""))</f>
        <v/>
      </c>
      <c r="G26"/>
      <c r="H26"/>
      <c r="I26"/>
      <c r="J26"/>
      <c r="K26"/>
      <c r="L26"/>
      <c r="M26"/>
      <c r="P26" s="3" t="s">
        <v>90</v>
      </c>
      <c r="U26" s="9">
        <v>18</v>
      </c>
      <c r="V26" s="9">
        <v>1</v>
      </c>
      <c r="W26" s="9" t="str">
        <f>IF($U26 &gt; FedGrants_NumRow, "", IFERROR(IF(SelectFedGrant = "*", $U26, _xlfn.AGGREGATE(15, 6, (1/(CAFR_Data[Grant Name] = SelectFedGrant))*ROW(CAFR_Data[Grant Name]), $U26)-FedGrants_TopRow), ""))</f>
        <v/>
      </c>
    </row>
    <row r="27" spans="1:23" x14ac:dyDescent="0.25">
      <c r="A27" t="s">
        <v>23</v>
      </c>
      <c r="D27">
        <v>20</v>
      </c>
      <c r="E27">
        <v>1</v>
      </c>
      <c r="F27" t="str">
        <f>IF($D27&gt; FPWA_NumRow, "", IFERROR(IF(SelectMemberOrg="*", $D27, _xlfn.AGGREGATE(15, 6, (1/(MemberOrg_Data[Auditee Name] = SelectMemberOrg))*ROW(MemberOrg_Data[Auditee Name]), $D27)-FPWA_TopRow), ""))</f>
        <v/>
      </c>
      <c r="G27"/>
      <c r="H27"/>
      <c r="I27"/>
      <c r="J27"/>
      <c r="K27"/>
      <c r="L27"/>
      <c r="M27"/>
      <c r="P27" s="3" t="s">
        <v>81</v>
      </c>
      <c r="U27" s="9">
        <v>19</v>
      </c>
      <c r="V27" s="9">
        <v>1</v>
      </c>
      <c r="W27" s="9" t="str">
        <f>IF($U27 &gt; FedGrants_NumRow, "", IFERROR(IF(SelectFedGrant = "*", $U27, _xlfn.AGGREGATE(15, 6, (1/(CAFR_Data[Grant Name] = SelectFedGrant))*ROW(CAFR_Data[Grant Name]), $U27)-FedGrants_TopRow), ""))</f>
        <v/>
      </c>
    </row>
    <row r="28" spans="1:23" x14ac:dyDescent="0.25">
      <c r="A28" t="s">
        <v>18</v>
      </c>
      <c r="D28">
        <v>21</v>
      </c>
      <c r="E28">
        <v>1</v>
      </c>
      <c r="F28" t="str">
        <f>IF($D28&gt; FPWA_NumRow, "", IFERROR(IF(SelectMemberOrg="*", $D28, _xlfn.AGGREGATE(15, 6, (1/(MemberOrg_Data[Auditee Name] = SelectMemberOrg))*ROW(MemberOrg_Data[Auditee Name]), $D28)-FPWA_TopRow), ""))</f>
        <v/>
      </c>
      <c r="G28"/>
      <c r="H28"/>
      <c r="I28"/>
      <c r="J28"/>
      <c r="K28"/>
      <c r="L28"/>
      <c r="M28"/>
      <c r="P28" s="3" t="s">
        <v>79</v>
      </c>
      <c r="U28" s="9">
        <v>20</v>
      </c>
      <c r="V28" s="9">
        <v>1</v>
      </c>
      <c r="W28" s="9" t="str">
        <f>IF($U28 &gt; FedGrants_NumRow, "", IFERROR(IF(SelectFedGrant = "*", $U28, _xlfn.AGGREGATE(15, 6, (1/(CAFR_Data[Grant Name] = SelectFedGrant))*ROW(CAFR_Data[Grant Name]), $U28)-FedGrants_TopRow), ""))</f>
        <v/>
      </c>
    </row>
    <row r="29" spans="1:23" x14ac:dyDescent="0.25">
      <c r="A29" t="s">
        <v>29</v>
      </c>
      <c r="D29">
        <v>22</v>
      </c>
      <c r="E29">
        <v>1</v>
      </c>
      <c r="F29" t="str">
        <f>IF($D29&gt; FPWA_NumRow, "", IFERROR(IF(SelectMemberOrg="*", $D29, _xlfn.AGGREGATE(15, 6, (1/(MemberOrg_Data[Auditee Name] = SelectMemberOrg))*ROW(MemberOrg_Data[Auditee Name]), $D29)-FPWA_TopRow), ""))</f>
        <v/>
      </c>
      <c r="G29"/>
      <c r="H29"/>
      <c r="I29"/>
      <c r="J29"/>
      <c r="K29"/>
      <c r="L29"/>
      <c r="M29"/>
      <c r="P29" s="3" t="s">
        <v>61</v>
      </c>
      <c r="U29" s="9">
        <v>21</v>
      </c>
      <c r="V29" s="9">
        <v>1</v>
      </c>
      <c r="W29" s="9" t="str">
        <f>IF($U29 &gt; FedGrants_NumRow, "", IFERROR(IF(SelectFedGrant = "*", $U29, _xlfn.AGGREGATE(15, 6, (1/(CAFR_Data[Grant Name] = SelectFedGrant))*ROW(CAFR_Data[Grant Name]), $U29)-FedGrants_TopRow), ""))</f>
        <v/>
      </c>
    </row>
    <row r="30" spans="1:23" x14ac:dyDescent="0.25">
      <c r="A30" t="s">
        <v>10</v>
      </c>
      <c r="D30">
        <v>23</v>
      </c>
      <c r="E30">
        <v>1</v>
      </c>
      <c r="F30" t="str">
        <f>IF($D30&gt; FPWA_NumRow, "", IFERROR(IF(SelectMemberOrg="*", $D30, _xlfn.AGGREGATE(15, 6, (1/(MemberOrg_Data[Auditee Name] = SelectMemberOrg))*ROW(MemberOrg_Data[Auditee Name]), $D30)-FPWA_TopRow), ""))</f>
        <v/>
      </c>
      <c r="G30"/>
      <c r="H30"/>
      <c r="I30"/>
      <c r="J30"/>
      <c r="K30"/>
      <c r="L30"/>
      <c r="M30"/>
      <c r="P30" s="3" t="s">
        <v>80</v>
      </c>
      <c r="U30" s="9">
        <v>22</v>
      </c>
      <c r="V30" s="9">
        <v>1</v>
      </c>
      <c r="W30" s="9" t="str">
        <f>IF($U30 &gt; FedGrants_NumRow, "", IFERROR(IF(SelectFedGrant = "*", $U30, _xlfn.AGGREGATE(15, 6, (1/(CAFR_Data[Grant Name] = SelectFedGrant))*ROW(CAFR_Data[Grant Name]), $U30)-FedGrants_TopRow), ""))</f>
        <v/>
      </c>
    </row>
    <row r="31" spans="1:23" x14ac:dyDescent="0.25">
      <c r="A31" t="s">
        <v>32</v>
      </c>
      <c r="D31">
        <v>24</v>
      </c>
      <c r="E31">
        <v>1</v>
      </c>
      <c r="F31" t="str">
        <f>IF($D31&gt; FPWA_NumRow, "", IFERROR(IF(SelectMemberOrg="*", $D31, _xlfn.AGGREGATE(15, 6, (1/(MemberOrg_Data[Auditee Name] = SelectMemberOrg))*ROW(MemberOrg_Data[Auditee Name]), $D31)-FPWA_TopRow), ""))</f>
        <v/>
      </c>
      <c r="G31"/>
      <c r="H31"/>
      <c r="I31"/>
      <c r="J31"/>
      <c r="K31"/>
      <c r="L31"/>
      <c r="M31"/>
      <c r="P31" s="3" t="s">
        <v>60</v>
      </c>
      <c r="U31" s="9">
        <v>23</v>
      </c>
      <c r="V31" s="9">
        <v>1</v>
      </c>
      <c r="W31" s="9" t="str">
        <f>IF($U31 &gt; FedGrants_NumRow, "", IFERROR(IF(SelectFedGrant = "*", $U31, _xlfn.AGGREGATE(15, 6, (1/(CAFR_Data[Grant Name] = SelectFedGrant))*ROW(CAFR_Data[Grant Name]), $U31)-FedGrants_TopRow), ""))</f>
        <v/>
      </c>
    </row>
    <row r="32" spans="1:23" x14ac:dyDescent="0.25">
      <c r="A32" t="s">
        <v>4</v>
      </c>
      <c r="D32">
        <v>25</v>
      </c>
      <c r="E32">
        <v>1</v>
      </c>
      <c r="F32" t="str">
        <f>IF($D32&gt; FPWA_NumRow, "", IFERROR(IF(SelectMemberOrg="*", $D32, _xlfn.AGGREGATE(15, 6, (1/(MemberOrg_Data[Auditee Name] = SelectMemberOrg))*ROW(MemberOrg_Data[Auditee Name]), $D32)-FPWA_TopRow), ""))</f>
        <v/>
      </c>
      <c r="G32"/>
      <c r="H32"/>
      <c r="I32"/>
      <c r="J32"/>
      <c r="K32"/>
      <c r="L32"/>
      <c r="M32"/>
      <c r="P32" s="3" t="s">
        <v>111</v>
      </c>
      <c r="U32" s="9">
        <v>24</v>
      </c>
      <c r="V32" s="9">
        <v>1</v>
      </c>
      <c r="W32" s="9" t="str">
        <f>IF($U32 &gt; FedGrants_NumRow, "", IFERROR(IF(SelectFedGrant = "*", $U32, _xlfn.AGGREGATE(15, 6, (1/(CAFR_Data[Grant Name] = SelectFedGrant))*ROW(CAFR_Data[Grant Name]), $U32)-FedGrants_TopRow), ""))</f>
        <v/>
      </c>
    </row>
    <row r="33" spans="1:23" x14ac:dyDescent="0.25">
      <c r="A33" t="s">
        <v>6</v>
      </c>
      <c r="D33">
        <v>26</v>
      </c>
      <c r="E33">
        <v>1</v>
      </c>
      <c r="F33" t="str">
        <f>IF($D33&gt; FPWA_NumRow, "", IFERROR(IF(SelectMemberOrg="*", $D33, _xlfn.AGGREGATE(15, 6, (1/(MemberOrg_Data[Auditee Name] = SelectMemberOrg))*ROW(MemberOrg_Data[Auditee Name]), $D33)-FPWA_TopRow), ""))</f>
        <v/>
      </c>
      <c r="G33"/>
      <c r="H33"/>
      <c r="I33"/>
      <c r="J33"/>
      <c r="K33"/>
      <c r="L33"/>
      <c r="M33"/>
      <c r="P33" s="3" t="s">
        <v>71</v>
      </c>
      <c r="U33" s="9">
        <v>25</v>
      </c>
      <c r="V33" s="9">
        <v>1</v>
      </c>
      <c r="W33" s="9" t="str">
        <f>IF($U33 &gt; FedGrants_NumRow, "", IFERROR(IF(SelectFedGrant = "*", $U33, _xlfn.AGGREGATE(15, 6, (1/(CAFR_Data[Grant Name] = SelectFedGrant))*ROW(CAFR_Data[Grant Name]), $U33)-FedGrants_TopRow), ""))</f>
        <v/>
      </c>
    </row>
    <row r="34" spans="1:23" x14ac:dyDescent="0.25">
      <c r="A34" t="s">
        <v>22</v>
      </c>
      <c r="D34">
        <v>27</v>
      </c>
      <c r="E34">
        <v>1</v>
      </c>
      <c r="F34" t="str">
        <f>IF($D34&gt; FPWA_NumRow, "", IFERROR(IF(SelectMemberOrg="*", $D34, _xlfn.AGGREGATE(15, 6, (1/(MemberOrg_Data[Auditee Name] = SelectMemberOrg))*ROW(MemberOrg_Data[Auditee Name]), $D34)-FPWA_TopRow), ""))</f>
        <v/>
      </c>
      <c r="G34"/>
      <c r="H34"/>
      <c r="I34"/>
      <c r="J34"/>
      <c r="K34"/>
      <c r="L34"/>
      <c r="M34"/>
      <c r="P34" s="3" t="s">
        <v>89</v>
      </c>
      <c r="U34" s="9">
        <v>26</v>
      </c>
      <c r="V34" s="9">
        <v>1</v>
      </c>
      <c r="W34" s="9" t="str">
        <f>IF($U34 &gt; FedGrants_NumRow, "", IFERROR(IF(SelectFedGrant = "*", $U34, _xlfn.AGGREGATE(15, 6, (1/(CAFR_Data[Grant Name] = SelectFedGrant))*ROW(CAFR_Data[Grant Name]), $U34)-FedGrants_TopRow), ""))</f>
        <v/>
      </c>
    </row>
    <row r="35" spans="1:23" x14ac:dyDescent="0.25">
      <c r="A35" t="s">
        <v>35</v>
      </c>
      <c r="D35">
        <v>28</v>
      </c>
      <c r="E35">
        <v>1</v>
      </c>
      <c r="F35" t="str">
        <f>IF($D35&gt; FPWA_NumRow, "", IFERROR(IF(SelectMemberOrg="*", $D35, _xlfn.AGGREGATE(15, 6, (1/(MemberOrg_Data[Auditee Name] = SelectMemberOrg))*ROW(MemberOrg_Data[Auditee Name]), $D35)-FPWA_TopRow), ""))</f>
        <v/>
      </c>
      <c r="G35"/>
      <c r="H35"/>
      <c r="I35"/>
      <c r="J35"/>
      <c r="K35"/>
      <c r="L35"/>
      <c r="M35"/>
      <c r="P35" s="3" t="s">
        <v>74</v>
      </c>
      <c r="U35" s="9">
        <v>27</v>
      </c>
      <c r="V35" s="9">
        <v>1</v>
      </c>
      <c r="W35" s="9" t="str">
        <f>IF($U35 &gt; FedGrants_NumRow, "", IFERROR(IF(SelectFedGrant = "*", $U35, _xlfn.AGGREGATE(15, 6, (1/(CAFR_Data[Grant Name] = SelectFedGrant))*ROW(CAFR_Data[Grant Name]), $U35)-FedGrants_TopRow), ""))</f>
        <v/>
      </c>
    </row>
    <row r="36" spans="1:23" x14ac:dyDescent="0.25">
      <c r="A36" t="s">
        <v>9</v>
      </c>
      <c r="D36">
        <v>29</v>
      </c>
      <c r="E36">
        <v>1</v>
      </c>
      <c r="F36" t="str">
        <f>IF($D36&gt; FPWA_NumRow, "", IFERROR(IF(SelectMemberOrg="*", $D36, _xlfn.AGGREGATE(15, 6, (1/(MemberOrg_Data[Auditee Name] = SelectMemberOrg))*ROW(MemberOrg_Data[Auditee Name]), $D36)-FPWA_TopRow), ""))</f>
        <v/>
      </c>
      <c r="G36"/>
      <c r="H36"/>
      <c r="I36"/>
      <c r="J36"/>
      <c r="K36"/>
      <c r="L36"/>
      <c r="M36"/>
      <c r="P36" s="3" t="s">
        <v>77</v>
      </c>
      <c r="U36" s="9">
        <v>28</v>
      </c>
      <c r="V36" s="9">
        <v>1</v>
      </c>
      <c r="W36" s="9" t="str">
        <f>IF($U36 &gt; FedGrants_NumRow, "", IFERROR(IF(SelectFedGrant = "*", $U36, _xlfn.AGGREGATE(15, 6, (1/(CAFR_Data[Grant Name] = SelectFedGrant))*ROW(CAFR_Data[Grant Name]), $U36)-FedGrants_TopRow), ""))</f>
        <v/>
      </c>
    </row>
    <row r="37" spans="1:23" x14ac:dyDescent="0.25">
      <c r="A37" t="s">
        <v>37</v>
      </c>
      <c r="D37">
        <v>30</v>
      </c>
      <c r="E37">
        <v>1</v>
      </c>
      <c r="F37" t="str">
        <f>IF($D37&gt; FPWA_NumRow, "", IFERROR(IF(SelectMemberOrg="*", $D37, _xlfn.AGGREGATE(15, 6, (1/(MemberOrg_Data[Auditee Name] = SelectMemberOrg))*ROW(MemberOrg_Data[Auditee Name]), $D37)-FPWA_TopRow), ""))</f>
        <v/>
      </c>
      <c r="G37"/>
      <c r="H37"/>
      <c r="I37"/>
      <c r="J37"/>
      <c r="K37"/>
      <c r="L37"/>
      <c r="M37"/>
      <c r="P37" s="3" t="s">
        <v>78</v>
      </c>
      <c r="U37" s="9">
        <v>29</v>
      </c>
      <c r="V37" s="9">
        <v>1</v>
      </c>
      <c r="W37" s="9" t="str">
        <f>IF($U37 &gt; FedGrants_NumRow, "", IFERROR(IF(SelectFedGrant = "*", $U37, _xlfn.AGGREGATE(15, 6, (1/(CAFR_Data[Grant Name] = SelectFedGrant))*ROW(CAFR_Data[Grant Name]), $U37)-FedGrants_TopRow), ""))</f>
        <v/>
      </c>
    </row>
    <row r="38" spans="1:23" x14ac:dyDescent="0.25">
      <c r="A38" t="s">
        <v>12</v>
      </c>
      <c r="D38">
        <v>31</v>
      </c>
      <c r="E38">
        <v>1</v>
      </c>
      <c r="F38" t="str">
        <f>IF($D38&gt; FPWA_NumRow, "", IFERROR(IF(SelectMemberOrg="*", $D38, _xlfn.AGGREGATE(15, 6, (1/(MemberOrg_Data[Auditee Name] = SelectMemberOrg))*ROW(MemberOrg_Data[Auditee Name]), $D38)-FPWA_TopRow), ""))</f>
        <v/>
      </c>
      <c r="G38"/>
      <c r="H38"/>
      <c r="I38"/>
      <c r="J38"/>
      <c r="K38"/>
      <c r="L38"/>
      <c r="M38"/>
      <c r="P38" s="3" t="s">
        <v>76</v>
      </c>
      <c r="U38" s="9">
        <v>30</v>
      </c>
      <c r="V38" s="9">
        <v>1</v>
      </c>
      <c r="W38" s="9" t="str">
        <f>IF($U38 &gt; FedGrants_NumRow, "", IFERROR(IF(SelectFedGrant = "*", $U38, _xlfn.AGGREGATE(15, 6, (1/(CAFR_Data[Grant Name] = SelectFedGrant))*ROW(CAFR_Data[Grant Name]), $U38)-FedGrants_TopRow), ""))</f>
        <v/>
      </c>
    </row>
    <row r="39" spans="1:23" x14ac:dyDescent="0.25">
      <c r="A39" t="s">
        <v>3</v>
      </c>
      <c r="D39">
        <v>32</v>
      </c>
      <c r="E39">
        <v>1</v>
      </c>
      <c r="F39" t="str">
        <f>IF($D39&gt; FPWA_NumRow, "", IFERROR(IF(SelectMemberOrg="*", $D39, _xlfn.AGGREGATE(15, 6, (1/(MemberOrg_Data[Auditee Name] = SelectMemberOrg))*ROW(MemberOrg_Data[Auditee Name]), $D39)-FPWA_TopRow), ""))</f>
        <v/>
      </c>
      <c r="G39"/>
      <c r="H39"/>
      <c r="I39"/>
      <c r="J39"/>
      <c r="K39"/>
      <c r="L39"/>
      <c r="M39"/>
      <c r="P39" s="3" t="s">
        <v>63</v>
      </c>
      <c r="U39" s="9">
        <v>31</v>
      </c>
      <c r="V39" s="9">
        <v>1</v>
      </c>
      <c r="W39" s="9" t="str">
        <f>IF($U39 &gt; FedGrants_NumRow, "", IFERROR(IF(SelectFedGrant = "*", $U39, _xlfn.AGGREGATE(15, 6, (1/(CAFR_Data[Grant Name] = SelectFedGrant))*ROW(CAFR_Data[Grant Name]), $U39)-FedGrants_TopRow), ""))</f>
        <v/>
      </c>
    </row>
    <row r="40" spans="1:23" x14ac:dyDescent="0.25">
      <c r="A40" t="s">
        <v>17</v>
      </c>
      <c r="D40">
        <v>33</v>
      </c>
      <c r="E40">
        <v>1</v>
      </c>
      <c r="F40" t="str">
        <f>IF($D40&gt; FPWA_NumRow, "", IFERROR(IF(SelectMemberOrg="*", $D40, _xlfn.AGGREGATE(15, 6, (1/(MemberOrg_Data[Auditee Name] = SelectMemberOrg))*ROW(MemberOrg_Data[Auditee Name]), $D40)-FPWA_TopRow), ""))</f>
        <v/>
      </c>
      <c r="G40"/>
      <c r="H40"/>
      <c r="I40"/>
      <c r="J40"/>
      <c r="K40"/>
      <c r="L40"/>
      <c r="M40"/>
      <c r="P40" s="3" t="s">
        <v>82</v>
      </c>
      <c r="U40" s="9">
        <v>32</v>
      </c>
      <c r="V40" s="9">
        <v>1</v>
      </c>
      <c r="W40" s="9" t="str">
        <f>IF($U40 &gt; FedGrants_NumRow, "", IFERROR(IF(SelectFedGrant = "*", $U40, _xlfn.AGGREGATE(15, 6, (1/(CAFR_Data[Grant Name] = SelectFedGrant))*ROW(CAFR_Data[Grant Name]), $U40)-FedGrants_TopRow), ""))</f>
        <v/>
      </c>
    </row>
    <row r="41" spans="1:23" x14ac:dyDescent="0.25">
      <c r="A41" t="s">
        <v>21</v>
      </c>
      <c r="D41">
        <v>34</v>
      </c>
      <c r="E41">
        <v>1</v>
      </c>
      <c r="F41" t="str">
        <f>IF($D41&gt; FPWA_NumRow, "", IFERROR(IF(SelectMemberOrg="*", $D41, _xlfn.AGGREGATE(15, 6, (1/(MemberOrg_Data[Auditee Name] = SelectMemberOrg))*ROW(MemberOrg_Data[Auditee Name]), $D41)-FPWA_TopRow), ""))</f>
        <v/>
      </c>
      <c r="G41"/>
      <c r="H41"/>
      <c r="I41"/>
      <c r="J41"/>
      <c r="K41"/>
      <c r="L41"/>
      <c r="M41"/>
      <c r="P41" s="3" t="s">
        <v>67</v>
      </c>
      <c r="U41" s="9">
        <v>33</v>
      </c>
      <c r="V41" s="9">
        <v>1</v>
      </c>
      <c r="W41" s="9" t="str">
        <f>IF($U41 &gt; FedGrants_NumRow, "", IFERROR(IF(SelectFedGrant = "*", $U41, _xlfn.AGGREGATE(15, 6, (1/(CAFR_Data[Grant Name] = SelectFedGrant))*ROW(CAFR_Data[Grant Name]), $U41)-FedGrants_TopRow), ""))</f>
        <v/>
      </c>
    </row>
    <row r="42" spans="1:23" x14ac:dyDescent="0.25">
      <c r="A42" t="s">
        <v>36</v>
      </c>
      <c r="D42">
        <v>35</v>
      </c>
      <c r="E42">
        <v>1</v>
      </c>
      <c r="F42" t="str">
        <f>IF($D42&gt; FPWA_NumRow, "", IFERROR(IF(SelectMemberOrg="*", $D42, _xlfn.AGGREGATE(15, 6, (1/(MemberOrg_Data[Auditee Name] = SelectMemberOrg))*ROW(MemberOrg_Data[Auditee Name]), $D42)-FPWA_TopRow), ""))</f>
        <v/>
      </c>
      <c r="G42"/>
      <c r="H42"/>
      <c r="I42"/>
      <c r="J42"/>
      <c r="K42"/>
      <c r="L42"/>
      <c r="M42"/>
      <c r="P42" s="3" t="s">
        <v>84</v>
      </c>
      <c r="U42" s="9">
        <v>34</v>
      </c>
      <c r="V42" s="9">
        <v>1</v>
      </c>
      <c r="W42" s="9" t="str">
        <f>IF($U42 &gt; FedGrants_NumRow, "", IFERROR(IF(SelectFedGrant = "*", $U42, _xlfn.AGGREGATE(15, 6, (1/(CAFR_Data[Grant Name] = SelectFedGrant))*ROW(CAFR_Data[Grant Name]), $U42)-FedGrants_TopRow), ""))</f>
        <v/>
      </c>
    </row>
    <row r="43" spans="1:23" x14ac:dyDescent="0.25">
      <c r="A43" t="s">
        <v>5</v>
      </c>
      <c r="D43">
        <v>36</v>
      </c>
      <c r="E43">
        <v>1</v>
      </c>
      <c r="F43" t="str">
        <f>IF($D43&gt; FPWA_NumRow, "", IFERROR(IF(SelectMemberOrg="*", $D43, _xlfn.AGGREGATE(15, 6, (1/(MemberOrg_Data[Auditee Name] = SelectMemberOrg))*ROW(MemberOrg_Data[Auditee Name]), $D43)-FPWA_TopRow), ""))</f>
        <v/>
      </c>
      <c r="G43"/>
      <c r="H43"/>
      <c r="I43"/>
      <c r="J43"/>
      <c r="K43"/>
      <c r="L43"/>
      <c r="M43"/>
      <c r="P43" s="3" t="s">
        <v>73</v>
      </c>
      <c r="U43" s="9">
        <v>35</v>
      </c>
      <c r="V43" s="9">
        <v>1</v>
      </c>
      <c r="W43" s="9" t="str">
        <f>IF($U43 &gt; FedGrants_NumRow, "", IFERROR(IF(SelectFedGrant = "*", $U43, _xlfn.AGGREGATE(15, 6, (1/(CAFR_Data[Grant Name] = SelectFedGrant))*ROW(CAFR_Data[Grant Name]), $U43)-FedGrants_TopRow), ""))</f>
        <v/>
      </c>
    </row>
    <row r="44" spans="1:23" x14ac:dyDescent="0.25">
      <c r="A44" t="s">
        <v>39</v>
      </c>
      <c r="D44">
        <v>37</v>
      </c>
      <c r="E44">
        <v>1</v>
      </c>
      <c r="F44" t="str">
        <f>IF($D44&gt; FPWA_NumRow, "", IFERROR(IF(SelectMemberOrg="*", $D44, _xlfn.AGGREGATE(15, 6, (1/(MemberOrg_Data[Auditee Name] = SelectMemberOrg))*ROW(MemberOrg_Data[Auditee Name]), $D44)-FPWA_TopRow), ""))</f>
        <v/>
      </c>
      <c r="G44"/>
      <c r="H44"/>
      <c r="I44"/>
      <c r="J44"/>
      <c r="K44"/>
      <c r="L44"/>
      <c r="M44"/>
      <c r="P44" s="3" t="s">
        <v>75</v>
      </c>
      <c r="U44" s="9">
        <v>36</v>
      </c>
      <c r="V44" s="9">
        <v>1</v>
      </c>
      <c r="W44" s="9" t="str">
        <f>IF($U44 &gt; FedGrants_NumRow, "", IFERROR(IF(SelectFedGrant = "*", $U44, _xlfn.AGGREGATE(15, 6, (1/(CAFR_Data[Grant Name] = SelectFedGrant))*ROW(CAFR_Data[Grant Name]), $U44)-FedGrants_TopRow), ""))</f>
        <v/>
      </c>
    </row>
    <row r="45" spans="1:23" x14ac:dyDescent="0.25">
      <c r="A45" t="s">
        <v>8</v>
      </c>
      <c r="D45">
        <v>38</v>
      </c>
      <c r="E45">
        <v>1</v>
      </c>
      <c r="F45" t="str">
        <f>IF($D45&gt; FPWA_NumRow, "", IFERROR(IF(SelectMemberOrg="*", $D45, _xlfn.AGGREGATE(15, 6, (1/(MemberOrg_Data[Auditee Name] = SelectMemberOrg))*ROW(MemberOrg_Data[Auditee Name]), $D45)-FPWA_TopRow), ""))</f>
        <v/>
      </c>
      <c r="G45"/>
      <c r="H45"/>
      <c r="I45"/>
      <c r="J45"/>
      <c r="K45"/>
      <c r="L45"/>
      <c r="M45"/>
      <c r="P45" s="3" t="s">
        <v>72</v>
      </c>
      <c r="U45" s="9">
        <v>37</v>
      </c>
      <c r="V45" s="9">
        <v>1</v>
      </c>
      <c r="W45" s="9" t="str">
        <f>IF($U45 &gt; FedGrants_NumRow, "", IFERROR(IF(SelectFedGrant = "*", $U45, _xlfn.AGGREGATE(15, 6, (1/(CAFR_Data[Grant Name] = SelectFedGrant))*ROW(CAFR_Data[Grant Name]), $U45)-FedGrants_TopRow), ""))</f>
        <v/>
      </c>
    </row>
    <row r="46" spans="1:23" x14ac:dyDescent="0.25">
      <c r="A46" t="s">
        <v>16</v>
      </c>
      <c r="D46">
        <v>39</v>
      </c>
      <c r="E46">
        <v>1</v>
      </c>
      <c r="F46" t="str">
        <f>IF($D46&gt; FPWA_NumRow, "", IFERROR(IF(SelectMemberOrg="*", $D46, _xlfn.AGGREGATE(15, 6, (1/(MemberOrg_Data[Auditee Name] = SelectMemberOrg))*ROW(MemberOrg_Data[Auditee Name]), $D46)-FPWA_TopRow), ""))</f>
        <v/>
      </c>
      <c r="G46"/>
      <c r="H46"/>
      <c r="I46"/>
      <c r="J46"/>
      <c r="K46"/>
      <c r="L46"/>
      <c r="M46"/>
      <c r="P46" s="3"/>
      <c r="W46" s="9" t="str">
        <f>IF($U46 &gt; FedGrants_NumRow, "", IFERROR(IF(SelectFedGrant = "*", $U46, _xlfn.AGGREGATE(15, 6, (1/(CAFR_Data[Grant Name] = SelectFedGrant))*ROW(CAFR_Data[Grant Name]), $U46)-FedGrants_TopRow), ""))</f>
        <v/>
      </c>
    </row>
    <row r="47" spans="1:23" x14ac:dyDescent="0.25">
      <c r="A47" t="s">
        <v>7</v>
      </c>
      <c r="D47">
        <v>40</v>
      </c>
      <c r="E47">
        <v>1</v>
      </c>
      <c r="F47" t="str">
        <f>IF($D47&gt; FPWA_NumRow, "", IFERROR(IF(SelectMemberOrg="*", $D47, _xlfn.AGGREGATE(15, 6, (1/(MemberOrg_Data[Auditee Name] = SelectMemberOrg))*ROW(MemberOrg_Data[Auditee Name]), $D47)-FPWA_TopRow), ""))</f>
        <v/>
      </c>
      <c r="G47"/>
      <c r="H47"/>
      <c r="I47"/>
      <c r="J47"/>
      <c r="K47"/>
      <c r="L47"/>
      <c r="M47"/>
      <c r="W47" s="9" t="str">
        <f>IF($U47 &gt; FedGrants_NumRow, "", IFERROR(IF(SelectFedGrant = "*", $U47, _xlfn.AGGREGATE(15, 6, (1/(CAFR_Data[Grant Name] = SelectFedGrant))*ROW(CAFR_Data[Grant Name]), $U47)-FedGrants_TopRow), ""))</f>
        <v/>
      </c>
    </row>
    <row r="48" spans="1:23" x14ac:dyDescent="0.25">
      <c r="A48" t="s">
        <v>42</v>
      </c>
      <c r="D48">
        <v>41</v>
      </c>
      <c r="E48">
        <v>1</v>
      </c>
      <c r="F48" t="str">
        <f>IF($D48&gt; FPWA_NumRow, "", IFERROR(IF(SelectMemberOrg="*", $D48, _xlfn.AGGREGATE(15, 6, (1/(MemberOrg_Data[Auditee Name] = SelectMemberOrg))*ROW(MemberOrg_Data[Auditee Name]), $D48)-FPWA_TopRow), ""))</f>
        <v/>
      </c>
      <c r="G48"/>
      <c r="H48"/>
      <c r="I48"/>
      <c r="J48"/>
      <c r="K48"/>
      <c r="L48"/>
      <c r="M48"/>
      <c r="W48" s="9" t="str">
        <f>IF($U48 &gt; FedGrants_NumRow, "", IFERROR(IF(SelectFedGrant = "*", $U48, _xlfn.AGGREGATE(15, 6, (1/(CAFR_Data[Grant Name] = SelectFedGrant))*ROW(CAFR_Data[Grant Name]), $U48)-FedGrants_TopRow), ""))</f>
        <v/>
      </c>
    </row>
    <row r="49" spans="1:23" x14ac:dyDescent="0.25">
      <c r="A49"/>
      <c r="D49">
        <v>42</v>
      </c>
      <c r="E49">
        <v>1</v>
      </c>
      <c r="F49" t="str">
        <f>IF($D49&gt; FPWA_NumRow, "", IFERROR(IF(SelectMemberOrg="*", $D49, _xlfn.AGGREGATE(15, 6, (1/(MemberOrg_Data[Auditee Name] = SelectMemberOrg))*ROW(MemberOrg_Data[Auditee Name]), $D49)-FPWA_TopRow), ""))</f>
        <v/>
      </c>
      <c r="G49"/>
      <c r="H49"/>
      <c r="I49"/>
      <c r="J49"/>
      <c r="K49"/>
      <c r="L49"/>
      <c r="M49"/>
      <c r="W49" s="9" t="str">
        <f>IF($U49 &gt; FedGrants_NumRow, "", IFERROR(IF(SelectFedGrant = "*", $U49, _xlfn.AGGREGATE(15, 6, (1/(CAFR_Data[Grant Name] = SelectFedGrant))*ROW(CAFR_Data[Grant Name]), $U49)-FedGrants_TopRow), ""))</f>
        <v/>
      </c>
    </row>
    <row r="50" spans="1:23" x14ac:dyDescent="0.25">
      <c r="A50"/>
      <c r="D50">
        <v>43</v>
      </c>
      <c r="E50">
        <v>1</v>
      </c>
      <c r="F50" t="str">
        <f>IF($D50&gt; FPWA_NumRow, "", IFERROR(IF(SelectMemberOrg="*", $D50, _xlfn.AGGREGATE(15, 6, (1/(MemberOrg_Data[Auditee Name] = SelectMemberOrg))*ROW(MemberOrg_Data[Auditee Name]), $D50)-FPWA_TopRow), ""))</f>
        <v/>
      </c>
      <c r="G50"/>
      <c r="H50"/>
      <c r="I50"/>
      <c r="J50"/>
      <c r="K50"/>
      <c r="L50"/>
      <c r="M50"/>
      <c r="W50" s="9" t="str">
        <f>IF($U50 &gt; FedGrants_NumRow, "", IFERROR(IF(SelectFedGrant = "*", $U50, _xlfn.AGGREGATE(15, 6, (1/(CAFR_Data[Grant Name] = SelectFedGrant))*ROW(CAFR_Data[Grant Name]), $U50)-FedGrants_TopRow), ""))</f>
        <v/>
      </c>
    </row>
    <row r="51" spans="1:23" x14ac:dyDescent="0.25">
      <c r="A51"/>
      <c r="D51">
        <v>44</v>
      </c>
      <c r="E51">
        <v>1</v>
      </c>
      <c r="F51" t="str">
        <f>IF($D51&gt; FPWA_NumRow, "", IFERROR(IF(SelectMemberOrg="*", $D51, _xlfn.AGGREGATE(15, 6, (1/(MemberOrg_Data[Auditee Name] = SelectMemberOrg))*ROW(MemberOrg_Data[Auditee Name]), $D51)-FPWA_TopRow), ""))</f>
        <v/>
      </c>
      <c r="G51"/>
      <c r="H51"/>
      <c r="I51"/>
      <c r="J51"/>
      <c r="K51"/>
      <c r="L51"/>
      <c r="M51"/>
      <c r="W51" s="9" t="str">
        <f>IF($U51 &gt; FedGrants_NumRow, "", IFERROR(IF(SelectFedGrant = "*", $U51, _xlfn.AGGREGATE(15, 6, (1/(CAFR_Data[Grant Name] = SelectFedGrant))*ROW(CAFR_Data[Grant Name]), $U51)-FedGrants_TopRow), ""))</f>
        <v/>
      </c>
    </row>
    <row r="52" spans="1:23" x14ac:dyDescent="0.25">
      <c r="A52"/>
      <c r="D52">
        <v>45</v>
      </c>
      <c r="E52">
        <v>1</v>
      </c>
      <c r="F52" t="str">
        <f>IF($D52&gt; FPWA_NumRow, "", IFERROR(IF(SelectMemberOrg="*", $D52, _xlfn.AGGREGATE(15, 6, (1/(MemberOrg_Data[Auditee Name] = SelectMemberOrg))*ROW(MemberOrg_Data[Auditee Name]), $D52)-FPWA_TopRow), ""))</f>
        <v/>
      </c>
      <c r="G52"/>
      <c r="H52"/>
      <c r="I52"/>
      <c r="J52"/>
      <c r="K52"/>
      <c r="L52"/>
      <c r="M52"/>
      <c r="W52" s="9" t="str">
        <f>IF($U52 &gt; FedGrants_NumRow, "", IFERROR(IF(SelectFedGrant = "*", $U52, _xlfn.AGGREGATE(15, 6, (1/(CAFR_Data[Grant Name] = SelectFedGrant))*ROW(CAFR_Data[Grant Name]), $U52)-FedGrants_TopRow), ""))</f>
        <v/>
      </c>
    </row>
    <row r="53" spans="1:23" x14ac:dyDescent="0.25">
      <c r="A53"/>
      <c r="D53">
        <v>46</v>
      </c>
      <c r="E53">
        <v>1</v>
      </c>
      <c r="F53" t="str">
        <f>IF($D53&gt; FPWA_NumRow, "", IFERROR(IF(SelectMemberOrg="*", $D53, _xlfn.AGGREGATE(15, 6, (1/(MemberOrg_Data[Auditee Name] = SelectMemberOrg))*ROW(MemberOrg_Data[Auditee Name]), $D53)-FPWA_TopRow), ""))</f>
        <v/>
      </c>
      <c r="G53"/>
      <c r="H53"/>
      <c r="I53"/>
      <c r="J53"/>
      <c r="K53"/>
      <c r="L53"/>
      <c r="M53"/>
      <c r="W53" s="9" t="str">
        <f>IF($U53 &gt; FedGrants_NumRow, "", IFERROR(IF(SelectFedGrant = "*", $U53, _xlfn.AGGREGATE(15, 6, (1/(CAFR_Data[Grant Name] = SelectFedGrant))*ROW(CAFR_Data[Grant Name]), $U53)-FedGrants_TopRow), ""))</f>
        <v/>
      </c>
    </row>
    <row r="54" spans="1:23" x14ac:dyDescent="0.25">
      <c r="A54"/>
      <c r="D54">
        <v>47</v>
      </c>
      <c r="E54">
        <v>1</v>
      </c>
      <c r="F54" t="str">
        <f>IF($D54&gt; FPWA_NumRow, "", IFERROR(IF(SelectMemberOrg="*", $D54, _xlfn.AGGREGATE(15, 6, (1/(MemberOrg_Data[Auditee Name] = SelectMemberOrg))*ROW(MemberOrg_Data[Auditee Name]), $D54)-FPWA_TopRow), ""))</f>
        <v/>
      </c>
      <c r="G54"/>
      <c r="H54"/>
      <c r="I54"/>
      <c r="J54"/>
      <c r="K54"/>
      <c r="L54"/>
      <c r="M54"/>
      <c r="W54" s="9" t="str">
        <f>IF($U54 &gt; FedGrants_NumRow, "", IFERROR(IF(SelectFedGrant = "*", $U54, _xlfn.AGGREGATE(15, 6, (1/(CAFR_Data[Grant Name] = SelectFedGrant))*ROW(CAFR_Data[Grant Name]), $U54)-FedGrants_TopRow), ""))</f>
        <v/>
      </c>
    </row>
    <row r="55" spans="1:23" x14ac:dyDescent="0.25">
      <c r="A55"/>
      <c r="D55">
        <v>48</v>
      </c>
      <c r="E55">
        <v>1</v>
      </c>
      <c r="F55" t="str">
        <f>IF($D55&gt; FPWA_NumRow, "", IFERROR(IF(SelectMemberOrg="*", $D55, _xlfn.AGGREGATE(15, 6, (1/(MemberOrg_Data[Auditee Name] = SelectMemberOrg))*ROW(MemberOrg_Data[Auditee Name]), $D55)-FPWA_TopRow), ""))</f>
        <v/>
      </c>
      <c r="G55"/>
      <c r="H55"/>
      <c r="I55"/>
      <c r="J55"/>
      <c r="K55"/>
      <c r="L55"/>
      <c r="M55"/>
      <c r="W55" s="9" t="str">
        <f>IF($U55 &gt; FedGrants_NumRow, "", IFERROR(IF(SelectFedGrant = "*", $U55, _xlfn.AGGREGATE(15, 6, (1/(CAFR_Data[Grant Name] = SelectFedGrant))*ROW(CAFR_Data[Grant Name]), $U55)-FedGrants_TopRow), ""))</f>
        <v/>
      </c>
    </row>
    <row r="56" spans="1:23" x14ac:dyDescent="0.25">
      <c r="A56"/>
      <c r="D56">
        <v>49</v>
      </c>
      <c r="E56">
        <v>1</v>
      </c>
      <c r="F56" t="str">
        <f>IF($D56&gt; FPWA_NumRow, "", IFERROR(IF(SelectMemberOrg="*", $D56, _xlfn.AGGREGATE(15, 6, (1/(MemberOrg_Data[Auditee Name] = SelectMemberOrg))*ROW(MemberOrg_Data[Auditee Name]), $D56)-FPWA_TopRow), ""))</f>
        <v/>
      </c>
      <c r="G56"/>
      <c r="H56"/>
      <c r="I56"/>
      <c r="J56"/>
      <c r="K56"/>
      <c r="L56"/>
      <c r="M56"/>
      <c r="W56" s="9" t="str">
        <f>IF($U56 &gt; FedGrants_NumRow, "", IFERROR(IF(SelectFedGrant = "*", $U56, _xlfn.AGGREGATE(15, 6, (1/(CAFR_Data[Grant Name] = SelectFedGrant))*ROW(CAFR_Data[Grant Name]), $U56)-FedGrants_TopRow), ""))</f>
        <v/>
      </c>
    </row>
    <row r="57" spans="1:23" x14ac:dyDescent="0.25">
      <c r="A57"/>
      <c r="D57">
        <v>50</v>
      </c>
      <c r="E57">
        <v>1</v>
      </c>
      <c r="F57" t="str">
        <f>IF($D57&gt; FPWA_NumRow, "", IFERROR(IF(SelectMemberOrg="*", $D57, _xlfn.AGGREGATE(15, 6, (1/(MemberOrg_Data[Auditee Name] = SelectMemberOrg))*ROW(MemberOrg_Data[Auditee Name]), $D57)-FPWA_TopRow), ""))</f>
        <v/>
      </c>
      <c r="G57"/>
      <c r="H57"/>
      <c r="I57"/>
      <c r="J57"/>
      <c r="K57"/>
      <c r="L57"/>
      <c r="M57"/>
      <c r="W57" s="9" t="str">
        <f>IF($U57 &gt; FedGrants_NumRow, "", IFERROR(IF(SelectFedGrant = "*", $U57, _xlfn.AGGREGATE(15, 6, (1/(CAFR_Data[Grant Name] = SelectFedGrant))*ROW(CAFR_Data[Grant Name]), $U57)-FedGrants_TopRow), ""))</f>
        <v/>
      </c>
    </row>
    <row r="58" spans="1:23" x14ac:dyDescent="0.25">
      <c r="A58"/>
      <c r="D58">
        <v>51</v>
      </c>
      <c r="E58">
        <v>1</v>
      </c>
      <c r="F58" t="str">
        <f>IF($D58&gt; FPWA_NumRow, "", IFERROR(IF(SelectMemberOrg="*", $D58, _xlfn.AGGREGATE(15, 6, (1/(MemberOrg_Data[Auditee Name] = SelectMemberOrg))*ROW(MemberOrg_Data[Auditee Name]), $D58)-FPWA_TopRow), ""))</f>
        <v/>
      </c>
      <c r="G58"/>
      <c r="H58"/>
      <c r="I58"/>
      <c r="J58"/>
      <c r="K58"/>
      <c r="L58"/>
      <c r="M58"/>
      <c r="W58" s="9" t="str">
        <f>IF($U58 &gt; FedGrants_NumRow, "", IFERROR(IF(SelectFedGrant = "*", $U58, _xlfn.AGGREGATE(15, 6, (1/(CAFR_Data[Grant Name] = SelectFedGrant))*ROW(CAFR_Data[Grant Name]), $U58)-FedGrants_TopRow), ""))</f>
        <v/>
      </c>
    </row>
    <row r="59" spans="1:23" x14ac:dyDescent="0.25">
      <c r="A59"/>
      <c r="D59">
        <v>52</v>
      </c>
      <c r="E59">
        <v>1</v>
      </c>
      <c r="F59" t="str">
        <f>IF($D59&gt; FPWA_NumRow, "", IFERROR(IF(SelectMemberOrg="*", $D59, _xlfn.AGGREGATE(15, 6, (1/(MemberOrg_Data[Auditee Name] = SelectMemberOrg))*ROW(MemberOrg_Data[Auditee Name]), $D59)-FPWA_TopRow), ""))</f>
        <v/>
      </c>
      <c r="G59"/>
      <c r="H59"/>
      <c r="I59"/>
      <c r="J59"/>
      <c r="K59"/>
      <c r="L59"/>
      <c r="M59"/>
      <c r="W59" s="9" t="str">
        <f>IF($U59 &gt; FedGrants_NumRow, "", IFERROR(IF(SelectFedGrant = "*", $U59, _xlfn.AGGREGATE(15, 6, (1/(CAFR_Data[Grant Name] = SelectFedGrant))*ROW(CAFR_Data[Grant Name]), $U59)-FedGrants_TopRow), ""))</f>
        <v/>
      </c>
    </row>
    <row r="60" spans="1:23" x14ac:dyDescent="0.25">
      <c r="A60"/>
      <c r="D60">
        <v>53</v>
      </c>
      <c r="E60">
        <v>1</v>
      </c>
      <c r="F60" t="str">
        <f>IF($D60&gt; FPWA_NumRow, "", IFERROR(IF(SelectMemberOrg="*", $D60, _xlfn.AGGREGATE(15, 6, (1/(MemberOrg_Data[Auditee Name] = SelectMemberOrg))*ROW(MemberOrg_Data[Auditee Name]), $D60)-FPWA_TopRow), ""))</f>
        <v/>
      </c>
      <c r="G60"/>
      <c r="H60"/>
      <c r="I60"/>
      <c r="J60"/>
      <c r="K60"/>
      <c r="L60"/>
      <c r="M60"/>
      <c r="W60" s="9" t="str">
        <f>IF($U60 &gt; FedGrants_NumRow, "", IFERROR(IF(SelectFedGrant = "*", $U60, _xlfn.AGGREGATE(15, 6, (1/(CAFR_Data[Grant Name] = SelectFedGrant))*ROW(CAFR_Data[Grant Name]), $U60)-FedGrants_TopRow), ""))</f>
        <v/>
      </c>
    </row>
    <row r="61" spans="1:23" x14ac:dyDescent="0.25">
      <c r="A61"/>
      <c r="D61">
        <v>54</v>
      </c>
      <c r="E61">
        <v>1</v>
      </c>
      <c r="F61" t="str">
        <f>IF($D61&gt; FPWA_NumRow, "", IFERROR(IF(SelectMemberOrg="*", $D61, _xlfn.AGGREGATE(15, 6, (1/(MemberOrg_Data[Auditee Name] = SelectMemberOrg))*ROW(MemberOrg_Data[Auditee Name]), $D61)-FPWA_TopRow), ""))</f>
        <v/>
      </c>
      <c r="G61"/>
      <c r="H61"/>
      <c r="I61"/>
      <c r="J61"/>
      <c r="K61"/>
      <c r="L61"/>
      <c r="M61"/>
      <c r="W61" s="9" t="str">
        <f>IF($U61 &gt; FedGrants_NumRow, "", IFERROR(IF(SelectFedGrant = "*", $U61, _xlfn.AGGREGATE(15, 6, (1/(CAFR_Data[Grant Name] = SelectFedGrant))*ROW(CAFR_Data[Grant Name]), $U61)-FedGrants_TopRow), ""))</f>
        <v/>
      </c>
    </row>
    <row r="62" spans="1:23" x14ac:dyDescent="0.25">
      <c r="A62"/>
      <c r="D62">
        <v>55</v>
      </c>
      <c r="E62">
        <v>1</v>
      </c>
      <c r="F62" t="str">
        <f>IF($D62&gt; FPWA_NumRow, "", IFERROR(IF(SelectMemberOrg="*", $D62, _xlfn.AGGREGATE(15, 6, (1/(MemberOrg_Data[Auditee Name] = SelectMemberOrg))*ROW(MemberOrg_Data[Auditee Name]), $D62)-FPWA_TopRow), ""))</f>
        <v/>
      </c>
      <c r="G62"/>
      <c r="H62"/>
      <c r="I62"/>
      <c r="J62"/>
      <c r="K62"/>
      <c r="L62"/>
      <c r="M62"/>
      <c r="W62" s="9" t="str">
        <f>IF($U62 &gt; FedGrants_NumRow, "", IFERROR(IF(SelectFedGrant = "*", $U62, _xlfn.AGGREGATE(15, 6, (1/(CAFR_Data[Grant Name] = SelectFedGrant))*ROW(CAFR_Data[Grant Name]), $U62)-FedGrants_TopRow), ""))</f>
        <v/>
      </c>
    </row>
    <row r="63" spans="1:23" x14ac:dyDescent="0.25">
      <c r="A63"/>
      <c r="D63">
        <v>56</v>
      </c>
      <c r="E63">
        <v>1</v>
      </c>
      <c r="F63" t="str">
        <f>IF($D63&gt; FPWA_NumRow, "", IFERROR(IF(SelectMemberOrg="*", $D63, _xlfn.AGGREGATE(15, 6, (1/(MemberOrg_Data[Auditee Name] = SelectMemberOrg))*ROW(MemberOrg_Data[Auditee Name]), $D63)-FPWA_TopRow), ""))</f>
        <v/>
      </c>
      <c r="G63"/>
      <c r="H63"/>
      <c r="I63"/>
      <c r="J63"/>
      <c r="K63"/>
      <c r="L63"/>
      <c r="M63"/>
      <c r="W63" s="9" t="str">
        <f>IF($U63 &gt; FedGrants_NumRow, "", IFERROR(IF(SelectFedGrant = "*", $U63, _xlfn.AGGREGATE(15, 6, (1/(CAFR_Data[Grant Name] = SelectFedGrant))*ROW(CAFR_Data[Grant Name]), $U63)-FedGrants_TopRow), ""))</f>
        <v/>
      </c>
    </row>
    <row r="64" spans="1:23" x14ac:dyDescent="0.25">
      <c r="A64"/>
      <c r="D64">
        <v>57</v>
      </c>
      <c r="E64">
        <v>1</v>
      </c>
      <c r="F64" t="str">
        <f>IF($D64&gt; FPWA_NumRow, "", IFERROR(IF(SelectMemberOrg="*", $D64, _xlfn.AGGREGATE(15, 6, (1/(MemberOrg_Data[Auditee Name] = SelectMemberOrg))*ROW(MemberOrg_Data[Auditee Name]), $D64)-FPWA_TopRow), ""))</f>
        <v/>
      </c>
      <c r="G64"/>
      <c r="H64"/>
      <c r="I64"/>
      <c r="J64"/>
      <c r="K64"/>
      <c r="L64"/>
      <c r="M64"/>
      <c r="W64" s="9" t="str">
        <f>IF($U64 &gt; FedGrants_NumRow, "", IFERROR(IF(SelectFedGrant = "*", $U64, _xlfn.AGGREGATE(15, 6, (1/(CAFR_Data[Grant Name] = SelectFedGrant))*ROW(CAFR_Data[Grant Name]), $U64)-FedGrants_TopRow), ""))</f>
        <v/>
      </c>
    </row>
    <row r="65" spans="1:23" x14ac:dyDescent="0.25">
      <c r="A65"/>
      <c r="D65">
        <v>58</v>
      </c>
      <c r="E65">
        <v>1</v>
      </c>
      <c r="F65" t="str">
        <f>IF($D65&gt; FPWA_NumRow, "", IFERROR(IF(SelectMemberOrg="*", $D65, _xlfn.AGGREGATE(15, 6, (1/(MemberOrg_Data[Auditee Name] = SelectMemberOrg))*ROW(MemberOrg_Data[Auditee Name]), $D65)-FPWA_TopRow), ""))</f>
        <v/>
      </c>
      <c r="G65"/>
      <c r="H65"/>
      <c r="I65"/>
      <c r="J65"/>
      <c r="K65"/>
      <c r="L65"/>
      <c r="M65"/>
      <c r="W65" s="9" t="str">
        <f>IF($U65 &gt; FedGrants_NumRow, "", IFERROR(IF(SelectFedGrant = "*", $U65, _xlfn.AGGREGATE(15, 6, (1/(CAFR_Data[Grant Name] = SelectFedGrant))*ROW(CAFR_Data[Grant Name]), $U65)-FedGrants_TopRow), ""))</f>
        <v/>
      </c>
    </row>
    <row r="66" spans="1:23" x14ac:dyDescent="0.25">
      <c r="A66"/>
      <c r="D66">
        <v>59</v>
      </c>
      <c r="E66">
        <v>1</v>
      </c>
      <c r="F66" t="str">
        <f>IF($D66&gt; FPWA_NumRow, "", IFERROR(IF(SelectMemberOrg="*", $D66, _xlfn.AGGREGATE(15, 6, (1/(MemberOrg_Data[Auditee Name] = SelectMemberOrg))*ROW(MemberOrg_Data[Auditee Name]), $D66)-FPWA_TopRow), ""))</f>
        <v/>
      </c>
      <c r="G66"/>
      <c r="H66"/>
      <c r="I66"/>
      <c r="J66"/>
      <c r="K66"/>
      <c r="L66"/>
      <c r="M66"/>
      <c r="W66" s="9" t="str">
        <f>IF($U66 &gt; FedGrants_NumRow, "", IFERROR(IF(SelectFedGrant = "*", $U66, _xlfn.AGGREGATE(15, 6, (1/(CAFR_Data[Grant Name] = SelectFedGrant))*ROW(CAFR_Data[Grant Name]), $U66)-FedGrants_TopRow), ""))</f>
        <v/>
      </c>
    </row>
    <row r="67" spans="1:23" x14ac:dyDescent="0.25">
      <c r="A67"/>
      <c r="D67">
        <v>60</v>
      </c>
      <c r="E67">
        <v>1</v>
      </c>
      <c r="F67" t="str">
        <f>IF($D67&gt; FPWA_NumRow, "", IFERROR(IF(SelectMemberOrg="*", $D67, _xlfn.AGGREGATE(15, 6, (1/(MemberOrg_Data[Auditee Name] = SelectMemberOrg))*ROW(MemberOrg_Data[Auditee Name]), $D67)-FPWA_TopRow), ""))</f>
        <v/>
      </c>
      <c r="G67"/>
      <c r="H67"/>
      <c r="I67"/>
      <c r="J67"/>
      <c r="K67"/>
      <c r="L67"/>
      <c r="M67"/>
      <c r="W67" s="9" t="str">
        <f>IF($U67 &gt; FedGrants_NumRow, "", IFERROR(IF(SelectFedGrant = "*", $U67, _xlfn.AGGREGATE(15, 6, (1/(CAFR_Data[Grant Name] = SelectFedGrant))*ROW(CAFR_Data[Grant Name]), $U67)-FedGrants_TopRow), ""))</f>
        <v/>
      </c>
    </row>
    <row r="68" spans="1:23" x14ac:dyDescent="0.25">
      <c r="A68"/>
      <c r="D68">
        <v>61</v>
      </c>
      <c r="E68">
        <v>1</v>
      </c>
      <c r="F68" t="str">
        <f>IF($D68&gt; FPWA_NumRow, "", IFERROR(IF(SelectMemberOrg="*", $D68, _xlfn.AGGREGATE(15, 6, (1/(MemberOrg_Data[Auditee Name] = SelectMemberOrg))*ROW(MemberOrg_Data[Auditee Name]), $D68)-FPWA_TopRow), ""))</f>
        <v/>
      </c>
      <c r="G68"/>
      <c r="H68"/>
      <c r="I68"/>
      <c r="J68"/>
      <c r="K68"/>
      <c r="L68"/>
      <c r="M68"/>
      <c r="W68" s="9" t="str">
        <f>IF($U68 &gt; FedGrants_NumRow, "", IFERROR(IF(SelectFedGrant = "*", $U68, _xlfn.AGGREGATE(15, 6, (1/(CAFR_Data[Grant Name] = SelectFedGrant))*ROW(CAFR_Data[Grant Name]), $U68)-FedGrants_TopRow), ""))</f>
        <v/>
      </c>
    </row>
    <row r="69" spans="1:23" x14ac:dyDescent="0.25">
      <c r="A69"/>
      <c r="D69">
        <v>62</v>
      </c>
      <c r="E69">
        <v>1</v>
      </c>
      <c r="F69" t="str">
        <f>IF($D69&gt; FPWA_NumRow, "", IFERROR(IF(SelectMemberOrg="*", $D69, _xlfn.AGGREGATE(15, 6, (1/(MemberOrg_Data[Auditee Name] = SelectMemberOrg))*ROW(MemberOrg_Data[Auditee Name]), $D69)-FPWA_TopRow), ""))</f>
        <v/>
      </c>
      <c r="G69"/>
      <c r="H69"/>
      <c r="I69"/>
      <c r="J69"/>
      <c r="K69"/>
      <c r="L69"/>
      <c r="M69"/>
      <c r="W69" s="9" t="str">
        <f>IF($U69 &gt; FedGrants_NumRow, "", IFERROR(IF(SelectFedGrant = "*", $U69, _xlfn.AGGREGATE(15, 6, (1/(CAFR_Data[Grant Name] = SelectFedGrant))*ROW(CAFR_Data[Grant Name]), $U69)-FedGrants_TopRow), ""))</f>
        <v/>
      </c>
    </row>
    <row r="70" spans="1:23" x14ac:dyDescent="0.25">
      <c r="A70"/>
      <c r="D70">
        <v>63</v>
      </c>
      <c r="E70">
        <v>1</v>
      </c>
      <c r="F70" t="str">
        <f>IF($D70&gt; FPWA_NumRow, "", IFERROR(IF(SelectMemberOrg="*", $D70, _xlfn.AGGREGATE(15, 6, (1/(MemberOrg_Data[Auditee Name] = SelectMemberOrg))*ROW(MemberOrg_Data[Auditee Name]), $D70)-FPWA_TopRow), ""))</f>
        <v/>
      </c>
      <c r="G70"/>
      <c r="H70"/>
      <c r="I70"/>
      <c r="J70"/>
      <c r="K70"/>
      <c r="L70"/>
      <c r="M70"/>
      <c r="W70" s="9" t="str">
        <f>IF($U70 &gt; FedGrants_NumRow, "", IFERROR(IF(SelectFedGrant = "*", $U70, _xlfn.AGGREGATE(15, 6, (1/(CAFR_Data[Grant Name] = SelectFedGrant))*ROW(CAFR_Data[Grant Name]), $U70)-FedGrants_TopRow), ""))</f>
        <v/>
      </c>
    </row>
    <row r="71" spans="1:23" x14ac:dyDescent="0.25">
      <c r="A71"/>
      <c r="D71">
        <v>64</v>
      </c>
      <c r="E71">
        <v>1</v>
      </c>
      <c r="F71" t="str">
        <f>IF($D71&gt; FPWA_NumRow, "", IFERROR(IF(SelectMemberOrg="*", $D71, _xlfn.AGGREGATE(15, 6, (1/(MemberOrg_Data[Auditee Name] = SelectMemberOrg))*ROW(MemberOrg_Data[Auditee Name]), $D71)-FPWA_TopRow), ""))</f>
        <v/>
      </c>
      <c r="G71"/>
      <c r="H71"/>
      <c r="I71"/>
      <c r="J71"/>
      <c r="K71"/>
      <c r="L71"/>
      <c r="M71"/>
      <c r="W71" s="9" t="str">
        <f>IF($U71 &gt; FedGrants_NumRow, "", IFERROR(IF(SelectFedGrant = "*", $U71, _xlfn.AGGREGATE(15, 6, (1/(CAFR_Data[Grant Name] = SelectFedGrant))*ROW(CAFR_Data[Grant Name]), $U71)-FedGrants_TopRow), ""))</f>
        <v/>
      </c>
    </row>
    <row r="72" spans="1:23" x14ac:dyDescent="0.25">
      <c r="A72"/>
      <c r="D72">
        <v>65</v>
      </c>
      <c r="E72">
        <v>1</v>
      </c>
      <c r="F72" t="str">
        <f>IF($D72&gt; FPWA_NumRow, "", IFERROR(IF(SelectMemberOrg="*", $D72, _xlfn.AGGREGATE(15, 6, (1/(MemberOrg_Data[Auditee Name] = SelectMemberOrg))*ROW(MemberOrg_Data[Auditee Name]), $D72)-FPWA_TopRow), ""))</f>
        <v/>
      </c>
      <c r="G72"/>
      <c r="H72"/>
      <c r="I72"/>
      <c r="J72"/>
      <c r="K72"/>
      <c r="L72"/>
      <c r="M72"/>
      <c r="W72" s="9" t="str">
        <f>IF($U72 &gt; FedGrants_NumRow, "", IFERROR(IF(SelectFedGrant = "*", $U72, _xlfn.AGGREGATE(15, 6, (1/(CAFR_Data[Grant Name] = SelectFedGrant))*ROW(CAFR_Data[Grant Name]), $U72)-FedGrants_TopRow), ""))</f>
        <v/>
      </c>
    </row>
    <row r="73" spans="1:23" x14ac:dyDescent="0.25">
      <c r="A73"/>
      <c r="D73">
        <v>66</v>
      </c>
      <c r="E73">
        <v>1</v>
      </c>
      <c r="F73" t="str">
        <f>IF($D73&gt; FPWA_NumRow, "", IFERROR(IF(SelectMemberOrg="*", $D73, _xlfn.AGGREGATE(15, 6, (1/(MemberOrg_Data[Auditee Name] = SelectMemberOrg))*ROW(MemberOrg_Data[Auditee Name]), $D73)-FPWA_TopRow), ""))</f>
        <v/>
      </c>
      <c r="G73"/>
      <c r="H73"/>
      <c r="I73"/>
      <c r="J73"/>
      <c r="K73"/>
      <c r="L73"/>
      <c r="M73"/>
      <c r="W73" s="9" t="str">
        <f>IF($U73 &gt; FedGrants_NumRow, "", IFERROR(IF(SelectFedGrant = "*", $U73, _xlfn.AGGREGATE(15, 6, (1/(CAFR_Data[Grant Name] = SelectFedGrant))*ROW(CAFR_Data[Grant Name]), $U73)-FedGrants_TopRow), ""))</f>
        <v/>
      </c>
    </row>
    <row r="74" spans="1:23" x14ac:dyDescent="0.25">
      <c r="A74"/>
      <c r="D74">
        <v>67</v>
      </c>
      <c r="E74">
        <v>1</v>
      </c>
      <c r="F74" t="str">
        <f>IF($D74&gt; FPWA_NumRow, "", IFERROR(IF(SelectMemberOrg="*", $D74, _xlfn.AGGREGATE(15, 6, (1/(MemberOrg_Data[Auditee Name] = SelectMemberOrg))*ROW(MemberOrg_Data[Auditee Name]), $D74)-FPWA_TopRow), ""))</f>
        <v/>
      </c>
      <c r="G74"/>
      <c r="H74"/>
      <c r="I74"/>
      <c r="J74"/>
      <c r="K74"/>
      <c r="L74"/>
      <c r="M74"/>
      <c r="W74" s="9" t="str">
        <f>IF($U74 &gt; FedGrants_NumRow, "", IFERROR(IF(SelectFedGrant = "*", $U74, _xlfn.AGGREGATE(15, 6, (1/(CAFR_Data[Grant Name] = SelectFedGrant))*ROW(CAFR_Data[Grant Name]), $U74)-FedGrants_TopRow), ""))</f>
        <v/>
      </c>
    </row>
    <row r="75" spans="1:23" x14ac:dyDescent="0.25">
      <c r="A75"/>
      <c r="D75">
        <v>68</v>
      </c>
      <c r="E75">
        <v>1</v>
      </c>
      <c r="F75" t="str">
        <f>IF($D75&gt; FPWA_NumRow, "", IFERROR(IF(SelectMemberOrg="*", $D75, _xlfn.AGGREGATE(15, 6, (1/(MemberOrg_Data[Auditee Name] = SelectMemberOrg))*ROW(MemberOrg_Data[Auditee Name]), $D75)-FPWA_TopRow), ""))</f>
        <v/>
      </c>
      <c r="G75"/>
      <c r="H75"/>
      <c r="I75"/>
      <c r="J75"/>
      <c r="K75"/>
      <c r="L75"/>
      <c r="M75"/>
      <c r="W75" s="9" t="str">
        <f>IF($U75 &gt; FedGrants_NumRow, "", IFERROR(IF(SelectFedGrant = "*", $U75, _xlfn.AGGREGATE(15, 6, (1/(CAFR_Data[Grant Name] = SelectFedGrant))*ROW(CAFR_Data[Grant Name]), $U75)-FedGrants_TopRow), ""))</f>
        <v/>
      </c>
    </row>
    <row r="76" spans="1:23" x14ac:dyDescent="0.25">
      <c r="A76"/>
      <c r="D76">
        <v>69</v>
      </c>
      <c r="E76">
        <v>1</v>
      </c>
      <c r="F76" t="str">
        <f>IF($D76&gt; FPWA_NumRow, "", IFERROR(IF(SelectMemberOrg="*", $D76, _xlfn.AGGREGATE(15, 6, (1/(MemberOrg_Data[Auditee Name] = SelectMemberOrg))*ROW(MemberOrg_Data[Auditee Name]), $D76)-FPWA_TopRow), ""))</f>
        <v/>
      </c>
      <c r="G76"/>
      <c r="H76"/>
      <c r="I76"/>
      <c r="J76"/>
      <c r="K76"/>
      <c r="L76"/>
      <c r="M76"/>
      <c r="W76" s="9" t="str">
        <f>IF($U76 &gt; FedGrants_NumRow, "", IFERROR(IF(SelectFedGrant = "*", $U76, _xlfn.AGGREGATE(15, 6, (1/(CAFR_Data[Grant Name] = SelectFedGrant))*ROW(CAFR_Data[Grant Name]), $U76)-FedGrants_TopRow), ""))</f>
        <v/>
      </c>
    </row>
    <row r="77" spans="1:23" x14ac:dyDescent="0.25">
      <c r="A77"/>
      <c r="D77">
        <v>70</v>
      </c>
      <c r="E77">
        <v>1</v>
      </c>
      <c r="F77" t="str">
        <f>IF($D77&gt; FPWA_NumRow, "", IFERROR(IF(SelectMemberOrg="*", $D77, _xlfn.AGGREGATE(15, 6, (1/(MemberOrg_Data[Auditee Name] = SelectMemberOrg))*ROW(MemberOrg_Data[Auditee Name]), $D77)-FPWA_TopRow), ""))</f>
        <v/>
      </c>
      <c r="G77"/>
      <c r="H77"/>
      <c r="I77"/>
      <c r="J77"/>
      <c r="K77"/>
      <c r="L77"/>
      <c r="M77"/>
      <c r="W77" s="9" t="str">
        <f>IF($U77 &gt; FedGrants_NumRow, "", IFERROR(IF(SelectFedGrant = "*", $U77, _xlfn.AGGREGATE(15, 6, (1/(CAFR_Data[Grant Name] = SelectFedGrant))*ROW(CAFR_Data[Grant Name]), $U77)-FedGrants_TopRow), ""))</f>
        <v/>
      </c>
    </row>
    <row r="78" spans="1:23" x14ac:dyDescent="0.25">
      <c r="A78"/>
      <c r="D78">
        <v>71</v>
      </c>
      <c r="E78">
        <v>1</v>
      </c>
      <c r="F78" t="str">
        <f>IF($D78&gt; FPWA_NumRow, "", IFERROR(IF(SelectMemberOrg="*", $D78, _xlfn.AGGREGATE(15, 6, (1/(MemberOrg_Data[Auditee Name] = SelectMemberOrg))*ROW(MemberOrg_Data[Auditee Name]), $D78)-FPWA_TopRow), ""))</f>
        <v/>
      </c>
      <c r="G78"/>
      <c r="H78"/>
      <c r="I78"/>
      <c r="J78"/>
      <c r="K78"/>
      <c r="L78"/>
      <c r="M78"/>
      <c r="W78" s="9" t="str">
        <f>IF($U78 &gt; FedGrants_NumRow, "", IFERROR(IF(SelectFedGrant = "*", $U78, _xlfn.AGGREGATE(15, 6, (1/(CAFR_Data[Grant Name] = SelectFedGrant))*ROW(CAFR_Data[Grant Name]), $U78)-FedGrants_TopRow), ""))</f>
        <v/>
      </c>
    </row>
    <row r="79" spans="1:23" x14ac:dyDescent="0.25">
      <c r="A79"/>
      <c r="D79">
        <v>72</v>
      </c>
      <c r="E79">
        <v>1</v>
      </c>
      <c r="F79" t="str">
        <f>IF($D79&gt; FPWA_NumRow, "", IFERROR(IF(SelectMemberOrg="*", $D79, _xlfn.AGGREGATE(15, 6, (1/(MemberOrg_Data[Auditee Name] = SelectMemberOrg))*ROW(MemberOrg_Data[Auditee Name]), $D79)-FPWA_TopRow), ""))</f>
        <v/>
      </c>
      <c r="G79"/>
      <c r="H79"/>
      <c r="I79"/>
      <c r="J79"/>
      <c r="K79"/>
      <c r="L79"/>
      <c r="M79"/>
      <c r="W79" s="9" t="str">
        <f>IF($U79 &gt; FedGrants_NumRow, "", IFERROR(IF(SelectFedGrant = "*", $U79, _xlfn.AGGREGATE(15, 6, (1/(CAFR_Data[Grant Name] = SelectFedGrant))*ROW(CAFR_Data[Grant Name]), $U79)-FedGrants_TopRow), ""))</f>
        <v/>
      </c>
    </row>
    <row r="80" spans="1:23" x14ac:dyDescent="0.25">
      <c r="A80"/>
      <c r="D80">
        <v>73</v>
      </c>
      <c r="E80">
        <v>1</v>
      </c>
      <c r="F80" t="str">
        <f>IF($D80&gt; FPWA_NumRow, "", IFERROR(IF(SelectMemberOrg="*", $D80, _xlfn.AGGREGATE(15, 6, (1/(MemberOrg_Data[Auditee Name] = SelectMemberOrg))*ROW(MemberOrg_Data[Auditee Name]), $D80)-FPWA_TopRow), ""))</f>
        <v/>
      </c>
      <c r="G80"/>
      <c r="H80"/>
      <c r="I80"/>
      <c r="J80"/>
      <c r="K80"/>
      <c r="L80"/>
      <c r="M80"/>
      <c r="W80" s="9" t="str">
        <f>IF($U80 &gt; FedGrants_NumRow, "", IFERROR(IF(SelectFedGrant = "*", $U80, _xlfn.AGGREGATE(15, 6, (1/(CAFR_Data[Grant Name] = SelectFedGrant))*ROW(CAFR_Data[Grant Name]), $U80)-FedGrants_TopRow), ""))</f>
        <v/>
      </c>
    </row>
    <row r="81" spans="1:23" x14ac:dyDescent="0.25">
      <c r="A81"/>
      <c r="D81">
        <v>74</v>
      </c>
      <c r="E81">
        <v>1</v>
      </c>
      <c r="F81" t="str">
        <f>IF($D81&gt; FPWA_NumRow, "", IFERROR(IF(SelectMemberOrg="*", $D81, _xlfn.AGGREGATE(15, 6, (1/(MemberOrg_Data[Auditee Name] = SelectMemberOrg))*ROW(MemberOrg_Data[Auditee Name]), $D81)-FPWA_TopRow), ""))</f>
        <v/>
      </c>
      <c r="G81"/>
      <c r="H81"/>
      <c r="I81"/>
      <c r="J81"/>
      <c r="K81"/>
      <c r="L81"/>
      <c r="M81"/>
      <c r="W81" s="9" t="str">
        <f>IF($U81 &gt; FedGrants_NumRow, "", IFERROR(IF(SelectFedGrant = "*", $U81, _xlfn.AGGREGATE(15, 6, (1/(CAFR_Data[Grant Name] = SelectFedGrant))*ROW(CAFR_Data[Grant Name]), $U81)-FedGrants_TopRow), ""))</f>
        <v/>
      </c>
    </row>
    <row r="82" spans="1:23" x14ac:dyDescent="0.25">
      <c r="A82"/>
      <c r="D82">
        <v>75</v>
      </c>
      <c r="E82">
        <v>1</v>
      </c>
      <c r="F82" t="str">
        <f>IF($D82&gt; FPWA_NumRow, "", IFERROR(IF(SelectMemberOrg="*", $D82, _xlfn.AGGREGATE(15, 6, (1/(MemberOrg_Data[Auditee Name] = SelectMemberOrg))*ROW(MemberOrg_Data[Auditee Name]), $D82)-FPWA_TopRow), ""))</f>
        <v/>
      </c>
      <c r="G82"/>
      <c r="H82"/>
      <c r="I82"/>
      <c r="J82"/>
      <c r="K82"/>
      <c r="L82"/>
      <c r="M82"/>
    </row>
    <row r="83" spans="1:23" x14ac:dyDescent="0.25">
      <c r="A83"/>
      <c r="D83">
        <v>76</v>
      </c>
      <c r="E83">
        <v>1</v>
      </c>
      <c r="F83" t="str">
        <f>IF($D83&gt; FPWA_NumRow, "", IFERROR(IF(SelectMemberOrg="*", $D83, _xlfn.AGGREGATE(15, 6, (1/(MemberOrg_Data[Auditee Name] = SelectMemberOrg))*ROW(MemberOrg_Data[Auditee Name]), $D83)-FPWA_TopRow), ""))</f>
        <v/>
      </c>
      <c r="G83"/>
      <c r="H83"/>
      <c r="I83"/>
      <c r="J83"/>
      <c r="K83"/>
      <c r="L83"/>
      <c r="M83"/>
    </row>
    <row r="84" spans="1:23" x14ac:dyDescent="0.25">
      <c r="A84"/>
      <c r="D84">
        <v>77</v>
      </c>
      <c r="E84">
        <v>1</v>
      </c>
      <c r="F84" t="str">
        <f>IF($D84&gt; FPWA_NumRow, "", IFERROR(IF(SelectMemberOrg="*", $D84, _xlfn.AGGREGATE(15, 6, (1/(MemberOrg_Data[Auditee Name] = SelectMemberOrg))*ROW(MemberOrg_Data[Auditee Name]), $D84)-FPWA_TopRow), ""))</f>
        <v/>
      </c>
      <c r="G84"/>
      <c r="H84"/>
      <c r="I84"/>
      <c r="J84"/>
      <c r="K84"/>
      <c r="L84"/>
      <c r="M84"/>
    </row>
    <row r="85" spans="1:23" x14ac:dyDescent="0.25">
      <c r="A85"/>
      <c r="D85">
        <v>78</v>
      </c>
      <c r="E85">
        <v>1</v>
      </c>
      <c r="F85" t="str">
        <f>IF($D85&gt; FPWA_NumRow, "", IFERROR(IF(SelectMemberOrg="*", $D85, _xlfn.AGGREGATE(15, 6, (1/(MemberOrg_Data[Auditee Name] = SelectMemberOrg))*ROW(MemberOrg_Data[Auditee Name]), $D85)-FPWA_TopRow), ""))</f>
        <v/>
      </c>
      <c r="G85"/>
      <c r="H85"/>
      <c r="I85"/>
      <c r="J85"/>
      <c r="K85"/>
      <c r="L85"/>
      <c r="M85"/>
    </row>
    <row r="86" spans="1:23" x14ac:dyDescent="0.25">
      <c r="A86"/>
      <c r="D86">
        <v>79</v>
      </c>
      <c r="E86">
        <v>1</v>
      </c>
      <c r="F86" t="str">
        <f>IF($D86&gt; FPWA_NumRow, "", IFERROR(IF(SelectMemberOrg="*", $D86, _xlfn.AGGREGATE(15, 6, (1/(MemberOrg_Data[Auditee Name] = SelectMemberOrg))*ROW(MemberOrg_Data[Auditee Name]), $D86)-FPWA_TopRow), ""))</f>
        <v/>
      </c>
      <c r="G86"/>
      <c r="H86"/>
      <c r="I86"/>
      <c r="J86"/>
      <c r="K86"/>
      <c r="L86"/>
      <c r="M86"/>
    </row>
    <row r="87" spans="1:23" x14ac:dyDescent="0.25">
      <c r="A87"/>
      <c r="D87">
        <v>80</v>
      </c>
      <c r="E87">
        <v>1</v>
      </c>
      <c r="F87" t="str">
        <f>IF($D87&gt; FPWA_NumRow, "", IFERROR(IF(SelectMemberOrg="*", $D87, _xlfn.AGGREGATE(15, 6, (1/(MemberOrg_Data[Auditee Name] = SelectMemberOrg))*ROW(MemberOrg_Data[Auditee Name]), $D87)-FPWA_TopRow), ""))</f>
        <v/>
      </c>
      <c r="G87"/>
      <c r="H87"/>
      <c r="I87"/>
      <c r="J87"/>
      <c r="K87"/>
      <c r="L87"/>
      <c r="M87"/>
    </row>
    <row r="88" spans="1:23" x14ac:dyDescent="0.25">
      <c r="A88"/>
      <c r="D88">
        <v>81</v>
      </c>
      <c r="E88">
        <v>1</v>
      </c>
      <c r="F88" t="str">
        <f>IF($D88&gt; FPWA_NumRow, "", IFERROR(IF(SelectMemberOrg="*", $D88, _xlfn.AGGREGATE(15, 6, (1/(MemberOrg_Data[Auditee Name] = SelectMemberOrg))*ROW(MemberOrg_Data[Auditee Name]), $D88)-FPWA_TopRow), ""))</f>
        <v/>
      </c>
      <c r="G88"/>
      <c r="H88"/>
      <c r="I88"/>
      <c r="J88"/>
      <c r="K88"/>
      <c r="L88"/>
      <c r="M88"/>
    </row>
    <row r="89" spans="1:23" x14ac:dyDescent="0.25">
      <c r="A89"/>
      <c r="D89">
        <v>82</v>
      </c>
      <c r="E89">
        <v>1</v>
      </c>
      <c r="F89" t="str">
        <f>IF($D89&gt; FPWA_NumRow, "", IFERROR(IF(SelectMemberOrg="*", $D89, _xlfn.AGGREGATE(15, 6, (1/(MemberOrg_Data[Auditee Name] = SelectMemberOrg))*ROW(MemberOrg_Data[Auditee Name]), $D89)-FPWA_TopRow), ""))</f>
        <v/>
      </c>
      <c r="G89"/>
      <c r="H89"/>
      <c r="I89"/>
      <c r="J89"/>
      <c r="K89"/>
      <c r="L89"/>
      <c r="M89"/>
    </row>
    <row r="90" spans="1:23" x14ac:dyDescent="0.25">
      <c r="A90"/>
      <c r="D90">
        <v>83</v>
      </c>
      <c r="E90">
        <v>1</v>
      </c>
      <c r="F90" t="str">
        <f>IF($D90&gt; FPWA_NumRow, "", IFERROR(IF(SelectMemberOrg="*", $D90, _xlfn.AGGREGATE(15, 6, (1/(MemberOrg_Data[Auditee Name] = SelectMemberOrg))*ROW(MemberOrg_Data[Auditee Name]), $D90)-FPWA_TopRow), ""))</f>
        <v/>
      </c>
      <c r="G90"/>
      <c r="H90"/>
      <c r="I90"/>
      <c r="J90"/>
      <c r="K90"/>
      <c r="L90"/>
      <c r="M90"/>
    </row>
    <row r="91" spans="1:23" x14ac:dyDescent="0.25">
      <c r="A91"/>
      <c r="D91">
        <v>84</v>
      </c>
      <c r="E91">
        <v>1</v>
      </c>
      <c r="F91" t="str">
        <f>IF($D91&gt; FPWA_NumRow, "", IFERROR(IF(SelectMemberOrg="*", $D91, _xlfn.AGGREGATE(15, 6, (1/(MemberOrg_Data[Auditee Name] = SelectMemberOrg))*ROW(MemberOrg_Data[Auditee Name]), $D91)-FPWA_TopRow), ""))</f>
        <v/>
      </c>
      <c r="G91"/>
      <c r="H91"/>
      <c r="I91"/>
      <c r="J91"/>
      <c r="K91"/>
      <c r="L91"/>
      <c r="M91"/>
    </row>
    <row r="92" spans="1:23" x14ac:dyDescent="0.25">
      <c r="A92"/>
      <c r="D92">
        <v>85</v>
      </c>
      <c r="E92">
        <v>1</v>
      </c>
      <c r="F92" t="str">
        <f>IF($D92&gt; FPWA_NumRow, "", IFERROR(IF(SelectMemberOrg="*", $D92, _xlfn.AGGREGATE(15, 6, (1/(MemberOrg_Data[Auditee Name] = SelectMemberOrg))*ROW(MemberOrg_Data[Auditee Name]), $D92)-FPWA_TopRow), ""))</f>
        <v/>
      </c>
      <c r="G92"/>
      <c r="H92"/>
      <c r="I92"/>
      <c r="J92"/>
      <c r="K92"/>
      <c r="L92"/>
      <c r="M92"/>
    </row>
    <row r="93" spans="1:23" x14ac:dyDescent="0.25">
      <c r="A93"/>
      <c r="D93">
        <v>86</v>
      </c>
      <c r="E93">
        <v>1</v>
      </c>
      <c r="F93" t="str">
        <f>IF($D93&gt; FPWA_NumRow, "", IFERROR(IF(SelectMemberOrg="*", $D93, _xlfn.AGGREGATE(15, 6, (1/(MemberOrg_Data[Auditee Name] = SelectMemberOrg))*ROW(MemberOrg_Data[Auditee Name]), $D93)-FPWA_TopRow), ""))</f>
        <v/>
      </c>
      <c r="G93"/>
      <c r="H93"/>
      <c r="I93"/>
      <c r="J93"/>
      <c r="K93"/>
      <c r="L93"/>
      <c r="M93"/>
    </row>
    <row r="94" spans="1:23" x14ac:dyDescent="0.25">
      <c r="A94"/>
      <c r="D94">
        <v>87</v>
      </c>
      <c r="E94">
        <v>1</v>
      </c>
      <c r="F94" t="str">
        <f>IF($D94&gt; FPWA_NumRow, "", IFERROR(IF(SelectMemberOrg="*", $D94, _xlfn.AGGREGATE(15, 6, (1/(MemberOrg_Data[Auditee Name] = SelectMemberOrg))*ROW(MemberOrg_Data[Auditee Name]), $D94)-FPWA_TopRow), ""))</f>
        <v/>
      </c>
      <c r="G94"/>
      <c r="H94"/>
      <c r="I94"/>
      <c r="J94"/>
      <c r="K94"/>
      <c r="L94"/>
      <c r="M94"/>
    </row>
    <row r="95" spans="1:23" x14ac:dyDescent="0.25">
      <c r="A95"/>
      <c r="D95">
        <v>88</v>
      </c>
      <c r="E95">
        <v>1</v>
      </c>
      <c r="F95" t="str">
        <f>IF($D95&gt; FPWA_NumRow, "", IFERROR(IF(SelectMemberOrg="*", $D95, _xlfn.AGGREGATE(15, 6, (1/(MemberOrg_Data[Auditee Name] = SelectMemberOrg))*ROW(MemberOrg_Data[Auditee Name]), $D95)-FPWA_TopRow), ""))</f>
        <v/>
      </c>
      <c r="G95"/>
      <c r="H95"/>
      <c r="I95"/>
      <c r="J95"/>
      <c r="K95"/>
      <c r="L95"/>
      <c r="M95"/>
    </row>
    <row r="96" spans="1:23" x14ac:dyDescent="0.25">
      <c r="A96"/>
      <c r="D96">
        <v>89</v>
      </c>
      <c r="E96">
        <v>1</v>
      </c>
      <c r="F96" t="str">
        <f>IF($D96&gt; FPWA_NumRow, "", IFERROR(IF(SelectMemberOrg="*", $D96, _xlfn.AGGREGATE(15, 6, (1/(MemberOrg_Data[Auditee Name] = SelectMemberOrg))*ROW(MemberOrg_Data[Auditee Name]), $D96)-FPWA_TopRow), ""))</f>
        <v/>
      </c>
      <c r="G96"/>
      <c r="H96"/>
      <c r="I96"/>
      <c r="J96"/>
      <c r="K96"/>
      <c r="L96"/>
      <c r="M96"/>
    </row>
    <row r="97" spans="1:13" x14ac:dyDescent="0.25">
      <c r="A97"/>
      <c r="D97">
        <v>90</v>
      </c>
      <c r="E97">
        <v>1</v>
      </c>
      <c r="F97" t="str">
        <f>IF($D97&gt; FPWA_NumRow, "", IFERROR(IF(SelectMemberOrg="*", $D97, _xlfn.AGGREGATE(15, 6, (1/(MemberOrg_Data[Auditee Name] = SelectMemberOrg))*ROW(MemberOrg_Data[Auditee Name]), $D97)-FPWA_TopRow), ""))</f>
        <v/>
      </c>
      <c r="G97"/>
      <c r="H97"/>
      <c r="I97"/>
      <c r="J97"/>
      <c r="K97"/>
      <c r="L97"/>
      <c r="M97"/>
    </row>
    <row r="98" spans="1:13" x14ac:dyDescent="0.25">
      <c r="A98"/>
      <c r="D98">
        <v>91</v>
      </c>
      <c r="E98">
        <v>1</v>
      </c>
      <c r="F98" t="str">
        <f>IF($D98&gt; FPWA_NumRow, "", IFERROR(IF(SelectMemberOrg="*", $D98, _xlfn.AGGREGATE(15, 6, (1/(MemberOrg_Data[Auditee Name] = SelectMemberOrg))*ROW(MemberOrg_Data[Auditee Name]), $D98)-FPWA_TopRow), ""))</f>
        <v/>
      </c>
      <c r="G98"/>
      <c r="H98"/>
      <c r="I98"/>
      <c r="J98"/>
      <c r="K98"/>
      <c r="L98"/>
      <c r="M98"/>
    </row>
    <row r="99" spans="1:13" x14ac:dyDescent="0.25">
      <c r="A99"/>
      <c r="D99">
        <v>92</v>
      </c>
      <c r="E99">
        <v>1</v>
      </c>
      <c r="F99" t="str">
        <f>IF($D99&gt; FPWA_NumRow, "", IFERROR(IF(SelectMemberOrg="*", $D99, _xlfn.AGGREGATE(15, 6, (1/(MemberOrg_Data[Auditee Name] = SelectMemberOrg))*ROW(MemberOrg_Data[Auditee Name]), $D99)-FPWA_TopRow), ""))</f>
        <v/>
      </c>
      <c r="G99"/>
      <c r="H99"/>
      <c r="I99"/>
      <c r="J99"/>
      <c r="K99"/>
      <c r="L99"/>
      <c r="M99"/>
    </row>
    <row r="100" spans="1:13" x14ac:dyDescent="0.25">
      <c r="A100"/>
      <c r="D100">
        <v>93</v>
      </c>
      <c r="E100">
        <v>1</v>
      </c>
      <c r="F100" t="str">
        <f>IF($D100&gt; FPWA_NumRow, "", IFERROR(IF(SelectMemberOrg="*", $D100, _xlfn.AGGREGATE(15, 6, (1/(MemberOrg_Data[Auditee Name] = SelectMemberOrg))*ROW(MemberOrg_Data[Auditee Name]), $D100)-FPWA_TopRow), ""))</f>
        <v/>
      </c>
      <c r="G100"/>
      <c r="H100"/>
      <c r="I100"/>
      <c r="J100"/>
      <c r="K100"/>
      <c r="L100"/>
      <c r="M100"/>
    </row>
    <row r="101" spans="1:13" x14ac:dyDescent="0.25">
      <c r="A101"/>
      <c r="D101">
        <v>94</v>
      </c>
      <c r="E101">
        <v>1</v>
      </c>
      <c r="F101" t="str">
        <f>IF($D101&gt; FPWA_NumRow, "", IFERROR(IF(SelectMemberOrg="*", $D101, _xlfn.AGGREGATE(15, 6, (1/(MemberOrg_Data[Auditee Name] = SelectMemberOrg))*ROW(MemberOrg_Data[Auditee Name]), $D101)-FPWA_TopRow), ""))</f>
        <v/>
      </c>
      <c r="G101"/>
      <c r="H101"/>
      <c r="I101"/>
      <c r="J101"/>
      <c r="K101"/>
      <c r="L101"/>
      <c r="M101"/>
    </row>
    <row r="102" spans="1:13" x14ac:dyDescent="0.25">
      <c r="A102"/>
      <c r="D102">
        <v>95</v>
      </c>
      <c r="E102">
        <v>1</v>
      </c>
      <c r="F102" t="str">
        <f>IF($D102&gt; FPWA_NumRow, "", IFERROR(IF(SelectMemberOrg="*", $D102, _xlfn.AGGREGATE(15, 6, (1/(MemberOrg_Data[Auditee Name] = SelectMemberOrg))*ROW(MemberOrg_Data[Auditee Name]), $D102)-FPWA_TopRow), ""))</f>
        <v/>
      </c>
      <c r="G102"/>
      <c r="H102"/>
      <c r="I102"/>
      <c r="J102"/>
      <c r="K102"/>
      <c r="L102"/>
      <c r="M102"/>
    </row>
    <row r="103" spans="1:13" x14ac:dyDescent="0.25">
      <c r="A103"/>
      <c r="D103">
        <v>96</v>
      </c>
      <c r="E103">
        <v>1</v>
      </c>
      <c r="F103" t="str">
        <f>IF($D103&gt; FPWA_NumRow, "", IFERROR(IF(SelectMemberOrg="*", $D103, _xlfn.AGGREGATE(15, 6, (1/(MemberOrg_Data[Auditee Name] = SelectMemberOrg))*ROW(MemberOrg_Data[Auditee Name]), $D103)-FPWA_TopRow), ""))</f>
        <v/>
      </c>
      <c r="G103"/>
      <c r="H103"/>
      <c r="I103"/>
      <c r="J103"/>
      <c r="K103"/>
      <c r="L103"/>
      <c r="M103"/>
    </row>
    <row r="104" spans="1:13" x14ac:dyDescent="0.25">
      <c r="A104"/>
      <c r="D104">
        <v>97</v>
      </c>
      <c r="E104">
        <v>1</v>
      </c>
      <c r="F104" t="str">
        <f>IF($D104&gt; FPWA_NumRow, "", IFERROR(IF(SelectMemberOrg="*", $D104, _xlfn.AGGREGATE(15, 6, (1/(MemberOrg_Data[Auditee Name] = SelectMemberOrg))*ROW(MemberOrg_Data[Auditee Name]), $D104)-FPWA_TopRow), ""))</f>
        <v/>
      </c>
      <c r="G104"/>
      <c r="H104"/>
      <c r="I104"/>
      <c r="J104"/>
      <c r="K104"/>
      <c r="L104"/>
      <c r="M104"/>
    </row>
    <row r="105" spans="1:13" x14ac:dyDescent="0.25">
      <c r="A105"/>
      <c r="D105">
        <v>98</v>
      </c>
      <c r="E105">
        <v>1</v>
      </c>
      <c r="F105" t="str">
        <f>IF($D105&gt; FPWA_NumRow, "", IFERROR(IF(SelectMemberOrg="*", $D105, _xlfn.AGGREGATE(15, 6, (1/(MemberOrg_Data[Auditee Name] = SelectMemberOrg))*ROW(MemberOrg_Data[Auditee Name]), $D105)-FPWA_TopRow), ""))</f>
        <v/>
      </c>
      <c r="G105"/>
      <c r="H105"/>
      <c r="I105"/>
      <c r="J105"/>
      <c r="K105"/>
      <c r="L105"/>
      <c r="M105"/>
    </row>
    <row r="106" spans="1:13" x14ac:dyDescent="0.25">
      <c r="A106"/>
      <c r="D106">
        <v>99</v>
      </c>
      <c r="E106">
        <v>1</v>
      </c>
      <c r="F106" t="str">
        <f>IF($D106&gt; FPWA_NumRow, "", IFERROR(IF(SelectMemberOrg="*", $D106, _xlfn.AGGREGATE(15, 6, (1/(MemberOrg_Data[Auditee Name] = SelectMemberOrg))*ROW(MemberOrg_Data[Auditee Name]), $D106)-FPWA_TopRow), ""))</f>
        <v/>
      </c>
      <c r="G106"/>
      <c r="H106"/>
      <c r="I106"/>
      <c r="J106"/>
      <c r="K106"/>
      <c r="L106"/>
      <c r="M106"/>
    </row>
    <row r="107" spans="1:13" x14ac:dyDescent="0.25">
      <c r="A107"/>
      <c r="D107">
        <v>100</v>
      </c>
      <c r="E107">
        <v>1</v>
      </c>
      <c r="F107" t="str">
        <f>IF($D107&gt; FPWA_NumRow, "", IFERROR(IF(SelectMemberOrg="*", $D107, _xlfn.AGGREGATE(15, 6, (1/(MemberOrg_Data[Auditee Name] = SelectMemberOrg))*ROW(MemberOrg_Data[Auditee Name]), $D107)-FPWA_TopRow), ""))</f>
        <v/>
      </c>
      <c r="G107"/>
      <c r="H107"/>
      <c r="I107"/>
      <c r="J107"/>
      <c r="K107"/>
      <c r="L107"/>
      <c r="M107"/>
    </row>
    <row r="108" spans="1:13" x14ac:dyDescent="0.25">
      <c r="A108"/>
      <c r="D108">
        <v>101</v>
      </c>
      <c r="E108">
        <v>1</v>
      </c>
      <c r="F108" t="str">
        <f>IF($D108&gt; FPWA_NumRow, "", IFERROR(IF(SelectMemberOrg="*", $D108, _xlfn.AGGREGATE(15, 6, (1/(MemberOrg_Data[Auditee Name] = SelectMemberOrg))*ROW(MemberOrg_Data[Auditee Name]), $D108)-FPWA_TopRow), ""))</f>
        <v/>
      </c>
      <c r="G108"/>
      <c r="H108"/>
      <c r="I108"/>
      <c r="J108"/>
      <c r="K108"/>
      <c r="L108"/>
      <c r="M108"/>
    </row>
    <row r="109" spans="1:13" x14ac:dyDescent="0.25">
      <c r="A109"/>
      <c r="D109">
        <v>102</v>
      </c>
      <c r="E109">
        <v>1</v>
      </c>
      <c r="F109" t="str">
        <f>IF($D109&gt; FPWA_NumRow, "", IFERROR(IF(SelectMemberOrg="*", $D109, _xlfn.AGGREGATE(15, 6, (1/(MemberOrg_Data[Auditee Name] = SelectMemberOrg))*ROW(MemberOrg_Data[Auditee Name]), $D109)-FPWA_TopRow), ""))</f>
        <v/>
      </c>
      <c r="G109"/>
      <c r="H109"/>
      <c r="I109"/>
      <c r="J109"/>
      <c r="K109"/>
      <c r="L109"/>
      <c r="M109"/>
    </row>
    <row r="110" spans="1:13" x14ac:dyDescent="0.25">
      <c r="A110"/>
      <c r="D110">
        <v>103</v>
      </c>
      <c r="E110">
        <v>1</v>
      </c>
      <c r="F110" t="str">
        <f>IF($D110&gt; FPWA_NumRow, "", IFERROR(IF(SelectMemberOrg="*", $D110, _xlfn.AGGREGATE(15, 6, (1/(MemberOrg_Data[Auditee Name] = SelectMemberOrg))*ROW(MemberOrg_Data[Auditee Name]), $D110)-FPWA_TopRow), ""))</f>
        <v/>
      </c>
      <c r="G110"/>
      <c r="H110"/>
      <c r="I110"/>
      <c r="J110"/>
      <c r="K110"/>
      <c r="L110"/>
      <c r="M110"/>
    </row>
    <row r="111" spans="1:13" x14ac:dyDescent="0.25">
      <c r="A111"/>
      <c r="D111">
        <v>104</v>
      </c>
      <c r="E111">
        <v>1</v>
      </c>
      <c r="F111" t="str">
        <f>IF($D111&gt; FPWA_NumRow, "", IFERROR(IF(SelectMemberOrg="*", $D111, _xlfn.AGGREGATE(15, 6, (1/(MemberOrg_Data[Auditee Name] = SelectMemberOrg))*ROW(MemberOrg_Data[Auditee Name]), $D111)-FPWA_TopRow), ""))</f>
        <v/>
      </c>
      <c r="G111"/>
      <c r="H111"/>
      <c r="I111"/>
      <c r="J111"/>
      <c r="K111"/>
      <c r="L111"/>
      <c r="M111"/>
    </row>
    <row r="112" spans="1:13" x14ac:dyDescent="0.25">
      <c r="A112"/>
      <c r="D112">
        <v>105</v>
      </c>
      <c r="E112">
        <v>1</v>
      </c>
      <c r="F112" t="str">
        <f>IF($D112&gt; FPWA_NumRow, "", IFERROR(IF(SelectMemberOrg="*", $D112, _xlfn.AGGREGATE(15, 6, (1/(MemberOrg_Data[Auditee Name] = SelectMemberOrg))*ROW(MemberOrg_Data[Auditee Name]), $D112)-FPWA_TopRow), ""))</f>
        <v/>
      </c>
      <c r="G112"/>
      <c r="H112"/>
      <c r="I112"/>
      <c r="J112"/>
      <c r="K112"/>
      <c r="L112"/>
      <c r="M112"/>
    </row>
    <row r="113" spans="1:13" x14ac:dyDescent="0.25">
      <c r="A113"/>
      <c r="D113">
        <v>106</v>
      </c>
      <c r="E113">
        <v>1</v>
      </c>
      <c r="F113" t="str">
        <f>IF($D113&gt; FPWA_NumRow, "", IFERROR(IF(SelectMemberOrg="*", $D113, _xlfn.AGGREGATE(15, 6, (1/(MemberOrg_Data[Auditee Name] = SelectMemberOrg))*ROW(MemberOrg_Data[Auditee Name]), $D113)-FPWA_TopRow), ""))</f>
        <v/>
      </c>
      <c r="G113"/>
      <c r="H113"/>
      <c r="I113"/>
      <c r="J113"/>
      <c r="K113"/>
      <c r="L113"/>
      <c r="M113"/>
    </row>
    <row r="114" spans="1:13" x14ac:dyDescent="0.25">
      <c r="A114"/>
      <c r="D114">
        <v>107</v>
      </c>
      <c r="E114">
        <v>1</v>
      </c>
      <c r="F114" t="str">
        <f>IF($D114&gt; FPWA_NumRow, "", IFERROR(IF(SelectMemberOrg="*", $D114, _xlfn.AGGREGATE(15, 6, (1/(MemberOrg_Data[Auditee Name] = SelectMemberOrg))*ROW(MemberOrg_Data[Auditee Name]), $D114)-FPWA_TopRow), ""))</f>
        <v/>
      </c>
      <c r="G114"/>
      <c r="H114"/>
      <c r="I114"/>
      <c r="J114"/>
      <c r="K114"/>
      <c r="L114"/>
      <c r="M114"/>
    </row>
    <row r="115" spans="1:13" x14ac:dyDescent="0.25">
      <c r="A115"/>
      <c r="D115">
        <v>108</v>
      </c>
      <c r="E115">
        <v>1</v>
      </c>
      <c r="F115" t="str">
        <f>IF($D115&gt; FPWA_NumRow, "", IFERROR(IF(SelectMemberOrg="*", $D115, _xlfn.AGGREGATE(15, 6, (1/(MemberOrg_Data[Auditee Name] = SelectMemberOrg))*ROW(MemberOrg_Data[Auditee Name]), $D115)-FPWA_TopRow), ""))</f>
        <v/>
      </c>
      <c r="G115"/>
      <c r="H115"/>
      <c r="I115"/>
      <c r="J115"/>
      <c r="K115"/>
      <c r="L115"/>
      <c r="M115"/>
    </row>
    <row r="116" spans="1:13" x14ac:dyDescent="0.25">
      <c r="A116"/>
      <c r="D116">
        <v>109</v>
      </c>
      <c r="E116">
        <v>1</v>
      </c>
      <c r="F116" t="str">
        <f>IF($D116&gt; FPWA_NumRow, "", IFERROR(IF(SelectMemberOrg="*", $D116, _xlfn.AGGREGATE(15, 6, (1/(MemberOrg_Data[Auditee Name] = SelectMemberOrg))*ROW(MemberOrg_Data[Auditee Name]), $D116)-FPWA_TopRow), ""))</f>
        <v/>
      </c>
      <c r="G116"/>
      <c r="H116"/>
      <c r="I116"/>
      <c r="J116"/>
      <c r="K116"/>
      <c r="L116"/>
      <c r="M116"/>
    </row>
    <row r="117" spans="1:13" x14ac:dyDescent="0.25">
      <c r="A117"/>
      <c r="D117">
        <v>110</v>
      </c>
      <c r="E117">
        <v>1</v>
      </c>
      <c r="F117" t="str">
        <f>IF($D117&gt; FPWA_NumRow, "", IFERROR(IF(SelectMemberOrg="*", $D117, _xlfn.AGGREGATE(15, 6, (1/(MemberOrg_Data[Auditee Name] = SelectMemberOrg))*ROW(MemberOrg_Data[Auditee Name]), $D117)-FPWA_TopRow), ""))</f>
        <v/>
      </c>
      <c r="G117"/>
      <c r="H117"/>
      <c r="I117"/>
      <c r="J117"/>
      <c r="K117"/>
      <c r="L117"/>
      <c r="M117"/>
    </row>
    <row r="118" spans="1:13" x14ac:dyDescent="0.25">
      <c r="A118"/>
      <c r="D118">
        <v>111</v>
      </c>
      <c r="E118">
        <v>1</v>
      </c>
      <c r="F118" t="str">
        <f>IF($D118&gt; FPWA_NumRow, "", IFERROR(IF(SelectMemberOrg="*", $D118, _xlfn.AGGREGATE(15, 6, (1/(MemberOrg_Data[Auditee Name] = SelectMemberOrg))*ROW(MemberOrg_Data[Auditee Name]), $D118)-FPWA_TopRow), ""))</f>
        <v/>
      </c>
      <c r="G118"/>
      <c r="H118"/>
      <c r="I118"/>
      <c r="J118"/>
      <c r="K118"/>
      <c r="L118"/>
      <c r="M118"/>
    </row>
    <row r="119" spans="1:13" x14ac:dyDescent="0.25">
      <c r="A119"/>
      <c r="D119">
        <v>112</v>
      </c>
      <c r="E119">
        <v>1</v>
      </c>
      <c r="F119" t="str">
        <f>IF($D119&gt; FPWA_NumRow, "", IFERROR(IF(SelectMemberOrg="*", $D119, _xlfn.AGGREGATE(15, 6, (1/(MemberOrg_Data[Auditee Name] = SelectMemberOrg))*ROW(MemberOrg_Data[Auditee Name]), $D119)-FPWA_TopRow), ""))</f>
        <v/>
      </c>
      <c r="G119"/>
      <c r="H119"/>
      <c r="I119"/>
      <c r="J119"/>
      <c r="K119"/>
      <c r="L119"/>
      <c r="M119"/>
    </row>
    <row r="120" spans="1:13" x14ac:dyDescent="0.25">
      <c r="A120"/>
      <c r="D120">
        <v>113</v>
      </c>
      <c r="E120">
        <v>1</v>
      </c>
      <c r="F120" t="str">
        <f>IF($D120&gt; FPWA_NumRow, "", IFERROR(IF(SelectMemberOrg="*", $D120, _xlfn.AGGREGATE(15, 6, (1/(MemberOrg_Data[Auditee Name] = SelectMemberOrg))*ROW(MemberOrg_Data[Auditee Name]), $D120)-FPWA_TopRow), ""))</f>
        <v/>
      </c>
      <c r="G120"/>
      <c r="H120"/>
      <c r="I120"/>
      <c r="J120"/>
      <c r="K120"/>
      <c r="L120"/>
      <c r="M120"/>
    </row>
    <row r="121" spans="1:13" x14ac:dyDescent="0.25">
      <c r="A121"/>
      <c r="D121">
        <v>114</v>
      </c>
      <c r="E121">
        <v>1</v>
      </c>
      <c r="F121" t="str">
        <f>IF($D121&gt; FPWA_NumRow, "", IFERROR(IF(SelectMemberOrg="*", $D121, _xlfn.AGGREGATE(15, 6, (1/(MemberOrg_Data[Auditee Name] = SelectMemberOrg))*ROW(MemberOrg_Data[Auditee Name]), $D121)-FPWA_TopRow), ""))</f>
        <v/>
      </c>
      <c r="G121"/>
      <c r="H121"/>
      <c r="I121"/>
      <c r="J121"/>
      <c r="K121"/>
      <c r="L121"/>
      <c r="M121"/>
    </row>
    <row r="122" spans="1:13" x14ac:dyDescent="0.25">
      <c r="A122"/>
      <c r="D122">
        <v>115</v>
      </c>
      <c r="E122">
        <v>1</v>
      </c>
      <c r="F122" t="str">
        <f>IF($D122&gt; FPWA_NumRow, "", IFERROR(IF(SelectMemberOrg="*", $D122, _xlfn.AGGREGATE(15, 6, (1/(MemberOrg_Data[Auditee Name] = SelectMemberOrg))*ROW(MemberOrg_Data[Auditee Name]), $D122)-FPWA_TopRow), ""))</f>
        <v/>
      </c>
      <c r="G122"/>
      <c r="H122"/>
      <c r="I122"/>
      <c r="J122"/>
      <c r="K122"/>
      <c r="L122"/>
      <c r="M122"/>
    </row>
    <row r="123" spans="1:13" x14ac:dyDescent="0.25">
      <c r="A123"/>
      <c r="D123">
        <v>116</v>
      </c>
      <c r="E123">
        <v>1</v>
      </c>
      <c r="F123" t="str">
        <f>IF($D123&gt; FPWA_NumRow, "", IFERROR(IF(SelectMemberOrg="*", $D123, _xlfn.AGGREGATE(15, 6, (1/(MemberOrg_Data[Auditee Name] = SelectMemberOrg))*ROW(MemberOrg_Data[Auditee Name]), $D123)-FPWA_TopRow), ""))</f>
        <v/>
      </c>
      <c r="G123"/>
      <c r="H123"/>
      <c r="I123"/>
      <c r="J123"/>
      <c r="K123"/>
      <c r="L123"/>
      <c r="M123"/>
    </row>
    <row r="124" spans="1:13" x14ac:dyDescent="0.25">
      <c r="A124"/>
      <c r="D124">
        <v>117</v>
      </c>
      <c r="E124">
        <v>1</v>
      </c>
      <c r="F124" t="str">
        <f>IF($D124&gt; FPWA_NumRow, "", IFERROR(IF(SelectMemberOrg="*", $D124, _xlfn.AGGREGATE(15, 6, (1/(MemberOrg_Data[Auditee Name] = SelectMemberOrg))*ROW(MemberOrg_Data[Auditee Name]), $D124)-FPWA_TopRow), ""))</f>
        <v/>
      </c>
      <c r="G124"/>
      <c r="H124"/>
      <c r="I124"/>
      <c r="J124"/>
      <c r="K124"/>
      <c r="L124"/>
      <c r="M124"/>
    </row>
    <row r="125" spans="1:13" x14ac:dyDescent="0.25">
      <c r="A125"/>
      <c r="D125">
        <v>118</v>
      </c>
      <c r="E125">
        <v>1</v>
      </c>
      <c r="F125" t="str">
        <f>IF($D125&gt; FPWA_NumRow, "", IFERROR(IF(SelectMemberOrg="*", $D125, _xlfn.AGGREGATE(15, 6, (1/(MemberOrg_Data[Auditee Name] = SelectMemberOrg))*ROW(MemberOrg_Data[Auditee Name]), $D125)-FPWA_TopRow), ""))</f>
        <v/>
      </c>
      <c r="G125"/>
      <c r="H125"/>
      <c r="I125"/>
      <c r="J125"/>
      <c r="K125"/>
      <c r="L125"/>
      <c r="M125"/>
    </row>
    <row r="126" spans="1:13" x14ac:dyDescent="0.25">
      <c r="A126"/>
      <c r="D126">
        <v>119</v>
      </c>
      <c r="E126">
        <v>1</v>
      </c>
      <c r="F126" t="str">
        <f>IF($D126&gt; FPWA_NumRow, "", IFERROR(IF(SelectMemberOrg="*", $D126, _xlfn.AGGREGATE(15, 6, (1/(MemberOrg_Data[Auditee Name] = SelectMemberOrg))*ROW(MemberOrg_Data[Auditee Name]), $D126)-FPWA_TopRow), ""))</f>
        <v/>
      </c>
      <c r="G126"/>
      <c r="H126"/>
      <c r="I126"/>
      <c r="J126"/>
      <c r="K126"/>
      <c r="L126"/>
      <c r="M126"/>
    </row>
    <row r="127" spans="1:13" x14ac:dyDescent="0.25">
      <c r="A127"/>
      <c r="D127">
        <v>120</v>
      </c>
      <c r="E127">
        <v>1</v>
      </c>
      <c r="F127" t="str">
        <f>IF($D127&gt; FPWA_NumRow, "", IFERROR(IF(SelectMemberOrg="*", $D127, _xlfn.AGGREGATE(15, 6, (1/(MemberOrg_Data[Auditee Name] = SelectMemberOrg))*ROW(MemberOrg_Data[Auditee Name]), $D127)-FPWA_TopRow), ""))</f>
        <v/>
      </c>
      <c r="G127"/>
      <c r="H127"/>
      <c r="I127"/>
      <c r="J127"/>
      <c r="K127"/>
      <c r="L127"/>
      <c r="M127"/>
    </row>
    <row r="128" spans="1:13" x14ac:dyDescent="0.25">
      <c r="A128"/>
      <c r="D128">
        <v>121</v>
      </c>
      <c r="E128">
        <v>1</v>
      </c>
      <c r="F128" t="str">
        <f>IF($D128&gt; FPWA_NumRow, "", IFERROR(IF(SelectMemberOrg="*", $D128, _xlfn.AGGREGATE(15, 6, (1/(MemberOrg_Data[Auditee Name] = SelectMemberOrg))*ROW(MemberOrg_Data[Auditee Name]), $D128)-FPWA_TopRow), ""))</f>
        <v/>
      </c>
      <c r="G128"/>
      <c r="H128"/>
      <c r="I128"/>
      <c r="J128"/>
      <c r="K128"/>
      <c r="L128"/>
      <c r="M128"/>
    </row>
    <row r="129" spans="1:13" x14ac:dyDescent="0.25">
      <c r="A129"/>
      <c r="D129">
        <v>122</v>
      </c>
      <c r="E129">
        <v>1</v>
      </c>
      <c r="F129" t="str">
        <f>IF($D129&gt; FPWA_NumRow, "", IFERROR(IF(SelectMemberOrg="*", $D129, _xlfn.AGGREGATE(15, 6, (1/(MemberOrg_Data[Auditee Name] = SelectMemberOrg))*ROW(MemberOrg_Data[Auditee Name]), $D129)-FPWA_TopRow), ""))</f>
        <v/>
      </c>
      <c r="G129"/>
      <c r="H129"/>
      <c r="I129"/>
      <c r="J129"/>
      <c r="K129"/>
      <c r="L129"/>
      <c r="M129"/>
    </row>
    <row r="130" spans="1:13" x14ac:dyDescent="0.25">
      <c r="A130"/>
      <c r="D130">
        <v>123</v>
      </c>
      <c r="E130">
        <v>1</v>
      </c>
      <c r="F130" t="str">
        <f>IF($D130&gt; FPWA_NumRow, "", IFERROR(IF(SelectMemberOrg="*", $D130, _xlfn.AGGREGATE(15, 6, (1/(MemberOrg_Data[Auditee Name] = SelectMemberOrg))*ROW(MemberOrg_Data[Auditee Name]), $D130)-FPWA_TopRow), ""))</f>
        <v/>
      </c>
      <c r="G130"/>
      <c r="H130"/>
      <c r="I130"/>
      <c r="J130"/>
      <c r="K130"/>
      <c r="L130"/>
      <c r="M130"/>
    </row>
    <row r="131" spans="1:13" x14ac:dyDescent="0.25">
      <c r="A131"/>
      <c r="D131">
        <v>124</v>
      </c>
      <c r="E131">
        <v>1</v>
      </c>
      <c r="F131" t="str">
        <f>IF($D131&gt; FPWA_NumRow, "", IFERROR(IF(SelectMemberOrg="*", $D131, _xlfn.AGGREGATE(15, 6, (1/(MemberOrg_Data[Auditee Name] = SelectMemberOrg))*ROW(MemberOrg_Data[Auditee Name]), $D131)-FPWA_TopRow), ""))</f>
        <v/>
      </c>
      <c r="G131"/>
      <c r="H131"/>
      <c r="I131"/>
      <c r="J131"/>
      <c r="K131"/>
      <c r="L131"/>
      <c r="M131"/>
    </row>
    <row r="132" spans="1:13" x14ac:dyDescent="0.25">
      <c r="A132"/>
      <c r="D132">
        <v>125</v>
      </c>
      <c r="E132">
        <v>1</v>
      </c>
      <c r="F132" t="str">
        <f>IF($D132&gt; FPWA_NumRow, "", IFERROR(IF(SelectMemberOrg="*", $D132, _xlfn.AGGREGATE(15, 6, (1/(MemberOrg_Data[Auditee Name] = SelectMemberOrg))*ROW(MemberOrg_Data[Auditee Name]), $D132)-FPWA_TopRow), ""))</f>
        <v/>
      </c>
      <c r="G132"/>
      <c r="H132"/>
      <c r="I132"/>
      <c r="J132"/>
      <c r="K132"/>
      <c r="L132"/>
      <c r="M132"/>
    </row>
    <row r="133" spans="1:13" x14ac:dyDescent="0.25">
      <c r="A133"/>
      <c r="D133">
        <v>126</v>
      </c>
      <c r="E133">
        <v>1</v>
      </c>
      <c r="F133" t="str">
        <f>IF($D133&gt; FPWA_NumRow, "", IFERROR(IF(SelectMemberOrg="*", $D133, _xlfn.AGGREGATE(15, 6, (1/(MemberOrg_Data[Auditee Name] = SelectMemberOrg))*ROW(MemberOrg_Data[Auditee Name]), $D133)-FPWA_TopRow), ""))</f>
        <v/>
      </c>
      <c r="G133"/>
      <c r="H133"/>
      <c r="I133"/>
      <c r="J133"/>
      <c r="K133"/>
      <c r="L133"/>
      <c r="M133"/>
    </row>
    <row r="134" spans="1:13" x14ac:dyDescent="0.25">
      <c r="A134"/>
      <c r="D134">
        <v>127</v>
      </c>
      <c r="E134">
        <v>1</v>
      </c>
      <c r="F134" t="str">
        <f>IF($D134&gt; FPWA_NumRow, "", IFERROR(IF(SelectMemberOrg="*", $D134, _xlfn.AGGREGATE(15, 6, (1/(MemberOrg_Data[Auditee Name] = SelectMemberOrg))*ROW(MemberOrg_Data[Auditee Name]), $D134)-FPWA_TopRow), ""))</f>
        <v/>
      </c>
      <c r="G134"/>
      <c r="H134"/>
      <c r="I134"/>
      <c r="J134"/>
      <c r="K134"/>
      <c r="L134"/>
      <c r="M134"/>
    </row>
    <row r="135" spans="1:13" x14ac:dyDescent="0.25">
      <c r="A135"/>
      <c r="D135">
        <v>128</v>
      </c>
      <c r="E135">
        <v>1</v>
      </c>
      <c r="F135" t="str">
        <f>IF($D135&gt; FPWA_NumRow, "", IFERROR(IF(SelectMemberOrg="*", $D135, _xlfn.AGGREGATE(15, 6, (1/(MemberOrg_Data[Auditee Name] = SelectMemberOrg))*ROW(MemberOrg_Data[Auditee Name]), $D135)-FPWA_TopRow), ""))</f>
        <v/>
      </c>
      <c r="G135"/>
      <c r="H135"/>
      <c r="I135"/>
      <c r="J135"/>
      <c r="K135"/>
      <c r="L135"/>
      <c r="M135"/>
    </row>
    <row r="136" spans="1:13" x14ac:dyDescent="0.25">
      <c r="A136"/>
      <c r="D136">
        <v>129</v>
      </c>
      <c r="E136">
        <v>1</v>
      </c>
      <c r="F136" t="str">
        <f>IF($D136&gt; FPWA_NumRow, "", IFERROR(IF(SelectMemberOrg="*", $D136, _xlfn.AGGREGATE(15, 6, (1/(MemberOrg_Data[Auditee Name] = SelectMemberOrg))*ROW(MemberOrg_Data[Auditee Name]), $D136)-FPWA_TopRow), ""))</f>
        <v/>
      </c>
      <c r="G136"/>
      <c r="H136"/>
      <c r="I136"/>
      <c r="J136"/>
      <c r="K136"/>
      <c r="L136"/>
      <c r="M136"/>
    </row>
    <row r="137" spans="1:13" x14ac:dyDescent="0.25">
      <c r="A137"/>
      <c r="D137">
        <v>130</v>
      </c>
      <c r="E137">
        <v>1</v>
      </c>
      <c r="F137" t="str">
        <f>IF($D137&gt; FPWA_NumRow, "", IFERROR(IF(SelectMemberOrg="*", $D137, _xlfn.AGGREGATE(15, 6, (1/(MemberOrg_Data[Auditee Name] = SelectMemberOrg))*ROW(MemberOrg_Data[Auditee Name]), $D137)-FPWA_TopRow), ""))</f>
        <v/>
      </c>
      <c r="G137"/>
      <c r="H137"/>
      <c r="I137"/>
      <c r="J137"/>
      <c r="K137"/>
      <c r="L137"/>
      <c r="M137"/>
    </row>
    <row r="138" spans="1:13" x14ac:dyDescent="0.25">
      <c r="A138"/>
      <c r="D138">
        <v>131</v>
      </c>
      <c r="E138">
        <v>1</v>
      </c>
      <c r="F138" t="str">
        <f>IF($D138&gt; FPWA_NumRow, "", IFERROR(IF(SelectMemberOrg="*", $D138, _xlfn.AGGREGATE(15, 6, (1/(MemberOrg_Data[Auditee Name] = SelectMemberOrg))*ROW(MemberOrg_Data[Auditee Name]), $D138)-FPWA_TopRow), ""))</f>
        <v/>
      </c>
      <c r="G138"/>
      <c r="H138"/>
      <c r="I138"/>
      <c r="J138"/>
      <c r="K138"/>
      <c r="L138"/>
      <c r="M138"/>
    </row>
    <row r="139" spans="1:13" x14ac:dyDescent="0.25">
      <c r="A139"/>
      <c r="D139">
        <v>132</v>
      </c>
      <c r="E139">
        <v>1</v>
      </c>
      <c r="F139" t="str">
        <f>IF($D139&gt; FPWA_NumRow, "", IFERROR(IF(SelectMemberOrg="*", $D139, _xlfn.AGGREGATE(15, 6, (1/(MemberOrg_Data[Auditee Name] = SelectMemberOrg))*ROW(MemberOrg_Data[Auditee Name]), $D139)-FPWA_TopRow), ""))</f>
        <v/>
      </c>
      <c r="G139"/>
      <c r="H139"/>
      <c r="I139"/>
      <c r="J139"/>
      <c r="K139"/>
      <c r="L139"/>
      <c r="M139"/>
    </row>
    <row r="140" spans="1:13" x14ac:dyDescent="0.25">
      <c r="A140"/>
      <c r="D140">
        <v>133</v>
      </c>
      <c r="E140">
        <v>1</v>
      </c>
      <c r="F140" t="str">
        <f>IF($D140&gt; FPWA_NumRow, "", IFERROR(IF(SelectMemberOrg="*", $D140, _xlfn.AGGREGATE(15, 6, (1/(MemberOrg_Data[Auditee Name] = SelectMemberOrg))*ROW(MemberOrg_Data[Auditee Name]), $D140)-FPWA_TopRow), ""))</f>
        <v/>
      </c>
      <c r="G140"/>
      <c r="H140"/>
      <c r="I140"/>
      <c r="J140"/>
      <c r="K140"/>
      <c r="L140"/>
      <c r="M140"/>
    </row>
    <row r="141" spans="1:13" x14ac:dyDescent="0.25">
      <c r="A141"/>
      <c r="D141">
        <v>134</v>
      </c>
      <c r="E141">
        <v>1</v>
      </c>
      <c r="F141" t="str">
        <f>IF($D141&gt; FPWA_NumRow, "", IFERROR(IF(SelectMemberOrg="*", $D141, _xlfn.AGGREGATE(15, 6, (1/(MemberOrg_Data[Auditee Name] = SelectMemberOrg))*ROW(MemberOrg_Data[Auditee Name]), $D141)-FPWA_TopRow), ""))</f>
        <v/>
      </c>
      <c r="G141"/>
      <c r="H141"/>
      <c r="I141"/>
      <c r="J141"/>
      <c r="K141"/>
      <c r="L141"/>
      <c r="M141"/>
    </row>
    <row r="142" spans="1:13" x14ac:dyDescent="0.25">
      <c r="A142"/>
      <c r="D142">
        <v>135</v>
      </c>
      <c r="E142">
        <v>1</v>
      </c>
      <c r="F142" t="str">
        <f>IF($D142&gt; FPWA_NumRow, "", IFERROR(IF(SelectMemberOrg="*", $D142, _xlfn.AGGREGATE(15, 6, (1/(MemberOrg_Data[Auditee Name] = SelectMemberOrg))*ROW(MemberOrg_Data[Auditee Name]), $D142)-FPWA_TopRow), ""))</f>
        <v/>
      </c>
      <c r="G142"/>
      <c r="H142"/>
      <c r="I142"/>
      <c r="J142"/>
      <c r="K142"/>
      <c r="L142"/>
      <c r="M142"/>
    </row>
    <row r="143" spans="1:13" x14ac:dyDescent="0.25">
      <c r="A143"/>
      <c r="D143">
        <v>136</v>
      </c>
      <c r="E143">
        <v>1</v>
      </c>
      <c r="F143" t="str">
        <f>IF($D143&gt; FPWA_NumRow, "", IFERROR(IF(SelectMemberOrg="*", $D143, _xlfn.AGGREGATE(15, 6, (1/(MemberOrg_Data[Auditee Name] = SelectMemberOrg))*ROW(MemberOrg_Data[Auditee Name]), $D143)-FPWA_TopRow), ""))</f>
        <v/>
      </c>
      <c r="G143"/>
      <c r="H143"/>
      <c r="I143"/>
      <c r="J143"/>
      <c r="K143"/>
      <c r="L143"/>
      <c r="M143"/>
    </row>
    <row r="144" spans="1:13" x14ac:dyDescent="0.25">
      <c r="A144"/>
      <c r="D144">
        <v>137</v>
      </c>
      <c r="E144">
        <v>1</v>
      </c>
      <c r="F144" t="str">
        <f>IF($D144&gt; FPWA_NumRow, "", IFERROR(IF(SelectMemberOrg="*", $D144, _xlfn.AGGREGATE(15, 6, (1/(MemberOrg_Data[Auditee Name] = SelectMemberOrg))*ROW(MemberOrg_Data[Auditee Name]), $D144)-FPWA_TopRow), ""))</f>
        <v/>
      </c>
      <c r="G144"/>
      <c r="H144"/>
      <c r="I144"/>
      <c r="J144"/>
      <c r="K144"/>
      <c r="L144"/>
      <c r="M144"/>
    </row>
    <row r="145" spans="1:13" x14ac:dyDescent="0.25">
      <c r="A145"/>
      <c r="D145">
        <v>138</v>
      </c>
      <c r="E145">
        <v>1</v>
      </c>
      <c r="F145" t="str">
        <f>IF($D145&gt; FPWA_NumRow, "", IFERROR(IF(SelectMemberOrg="*", $D145, _xlfn.AGGREGATE(15, 6, (1/(MemberOrg_Data[Auditee Name] = SelectMemberOrg))*ROW(MemberOrg_Data[Auditee Name]), $D145)-FPWA_TopRow), ""))</f>
        <v/>
      </c>
      <c r="G145"/>
      <c r="H145"/>
      <c r="I145"/>
      <c r="J145"/>
      <c r="K145"/>
      <c r="L145"/>
      <c r="M145"/>
    </row>
    <row r="146" spans="1:13" x14ac:dyDescent="0.25">
      <c r="A146"/>
      <c r="D146">
        <v>139</v>
      </c>
      <c r="E146">
        <v>1</v>
      </c>
      <c r="F146" t="str">
        <f>IF($D146&gt; FPWA_NumRow, "", IFERROR(IF(SelectMemberOrg="*", $D146, _xlfn.AGGREGATE(15, 6, (1/(MemberOrg_Data[Auditee Name] = SelectMemberOrg))*ROW(MemberOrg_Data[Auditee Name]), $D146)-FPWA_TopRow), ""))</f>
        <v/>
      </c>
      <c r="G146"/>
      <c r="H146"/>
      <c r="I146"/>
      <c r="J146"/>
      <c r="K146"/>
      <c r="L146"/>
      <c r="M146"/>
    </row>
    <row r="147" spans="1:13" x14ac:dyDescent="0.25">
      <c r="A147"/>
      <c r="D147">
        <v>140</v>
      </c>
      <c r="E147">
        <v>1</v>
      </c>
      <c r="F147" t="str">
        <f>IF($D147&gt; FPWA_NumRow, "", IFERROR(IF(SelectMemberOrg="*", $D147, _xlfn.AGGREGATE(15, 6, (1/(MemberOrg_Data[Auditee Name] = SelectMemberOrg))*ROW(MemberOrg_Data[Auditee Name]), $D147)-FPWA_TopRow), ""))</f>
        <v/>
      </c>
      <c r="G147"/>
      <c r="H147"/>
      <c r="I147"/>
      <c r="J147"/>
      <c r="K147"/>
      <c r="L147"/>
      <c r="M147"/>
    </row>
    <row r="148" spans="1:13" x14ac:dyDescent="0.25">
      <c r="A148"/>
      <c r="D148">
        <v>141</v>
      </c>
      <c r="E148">
        <v>1</v>
      </c>
      <c r="F148" t="str">
        <f>IF($D148&gt; FPWA_NumRow, "", IFERROR(IF(SelectMemberOrg="*", $D148, _xlfn.AGGREGATE(15, 6, (1/(MemberOrg_Data[Auditee Name] = SelectMemberOrg))*ROW(MemberOrg_Data[Auditee Name]), $D148)-FPWA_TopRow), ""))</f>
        <v/>
      </c>
      <c r="G148"/>
      <c r="H148"/>
      <c r="I148"/>
      <c r="J148"/>
      <c r="K148"/>
      <c r="L148"/>
      <c r="M148"/>
    </row>
    <row r="149" spans="1:13" x14ac:dyDescent="0.25">
      <c r="A149"/>
      <c r="D149">
        <v>142</v>
      </c>
      <c r="E149">
        <v>1</v>
      </c>
      <c r="F149" t="str">
        <f>IF($D149&gt; FPWA_NumRow, "", IFERROR(IF(SelectMemberOrg="*", $D149, _xlfn.AGGREGATE(15, 6, (1/(MemberOrg_Data[Auditee Name] = SelectMemberOrg))*ROW(MemberOrg_Data[Auditee Name]), $D149)-FPWA_TopRow), ""))</f>
        <v/>
      </c>
      <c r="G149"/>
      <c r="H149"/>
      <c r="I149"/>
      <c r="J149"/>
      <c r="K149"/>
      <c r="L149"/>
      <c r="M149"/>
    </row>
    <row r="150" spans="1:13" x14ac:dyDescent="0.25">
      <c r="A150"/>
      <c r="D150">
        <v>143</v>
      </c>
      <c r="E150">
        <v>1</v>
      </c>
      <c r="F150" t="str">
        <f>IF($D150&gt; FPWA_NumRow, "", IFERROR(IF(SelectMemberOrg="*", $D150, _xlfn.AGGREGATE(15, 6, (1/(MemberOrg_Data[Auditee Name] = SelectMemberOrg))*ROW(MemberOrg_Data[Auditee Name]), $D150)-FPWA_TopRow), ""))</f>
        <v/>
      </c>
      <c r="G150"/>
      <c r="H150"/>
      <c r="I150"/>
      <c r="J150"/>
      <c r="K150"/>
      <c r="L150"/>
      <c r="M150"/>
    </row>
    <row r="151" spans="1:13" x14ac:dyDescent="0.25">
      <c r="A151"/>
      <c r="D151">
        <v>144</v>
      </c>
      <c r="E151">
        <v>1</v>
      </c>
      <c r="F151" t="str">
        <f>IF($D151&gt; FPWA_NumRow, "", IFERROR(IF(SelectMemberOrg="*", $D151, _xlfn.AGGREGATE(15, 6, (1/(MemberOrg_Data[Auditee Name] = SelectMemberOrg))*ROW(MemberOrg_Data[Auditee Name]), $D151)-FPWA_TopRow), ""))</f>
        <v/>
      </c>
      <c r="G151"/>
      <c r="H151"/>
      <c r="I151"/>
      <c r="J151"/>
      <c r="K151"/>
      <c r="L151"/>
      <c r="M151"/>
    </row>
    <row r="152" spans="1:13" x14ac:dyDescent="0.25">
      <c r="A152"/>
      <c r="D152">
        <v>145</v>
      </c>
      <c r="E152">
        <v>1</v>
      </c>
      <c r="F152" t="str">
        <f>IF($D152&gt; FPWA_NumRow, "", IFERROR(IF(SelectMemberOrg="*", $D152, _xlfn.AGGREGATE(15, 6, (1/(MemberOrg_Data[Auditee Name] = SelectMemberOrg))*ROW(MemberOrg_Data[Auditee Name]), $D152)-FPWA_TopRow), ""))</f>
        <v/>
      </c>
      <c r="G152"/>
      <c r="H152"/>
      <c r="I152"/>
      <c r="J152"/>
      <c r="K152"/>
      <c r="L152"/>
      <c r="M152"/>
    </row>
    <row r="153" spans="1:13" x14ac:dyDescent="0.25">
      <c r="A153"/>
      <c r="D153">
        <v>146</v>
      </c>
      <c r="E153">
        <v>1</v>
      </c>
      <c r="F153" t="str">
        <f>IF($D153&gt; FPWA_NumRow, "", IFERROR(IF(SelectMemberOrg="*", $D153, _xlfn.AGGREGATE(15, 6, (1/(MemberOrg_Data[Auditee Name] = SelectMemberOrg))*ROW(MemberOrg_Data[Auditee Name]), $D153)-FPWA_TopRow), ""))</f>
        <v/>
      </c>
      <c r="G153"/>
      <c r="H153"/>
      <c r="I153"/>
      <c r="J153"/>
      <c r="K153"/>
      <c r="L153"/>
      <c r="M153"/>
    </row>
    <row r="154" spans="1:13" x14ac:dyDescent="0.25">
      <c r="A154"/>
      <c r="D154">
        <v>147</v>
      </c>
      <c r="E154">
        <v>1</v>
      </c>
      <c r="F154" t="str">
        <f>IF($D154&gt; FPWA_NumRow, "", IFERROR(IF(SelectMemberOrg="*", $D154, _xlfn.AGGREGATE(15, 6, (1/(MemberOrg_Data[Auditee Name] = SelectMemberOrg))*ROW(MemberOrg_Data[Auditee Name]), $D154)-FPWA_TopRow), ""))</f>
        <v/>
      </c>
      <c r="G154"/>
      <c r="H154"/>
      <c r="I154"/>
      <c r="J154"/>
      <c r="K154"/>
      <c r="L154"/>
      <c r="M154"/>
    </row>
    <row r="155" spans="1:13" x14ac:dyDescent="0.25">
      <c r="A155"/>
      <c r="D155">
        <v>148</v>
      </c>
      <c r="E155">
        <v>1</v>
      </c>
      <c r="F155" t="str">
        <f>IF($D155&gt; FPWA_NumRow, "", IFERROR(IF(SelectMemberOrg="*", $D155, _xlfn.AGGREGATE(15, 6, (1/(MemberOrg_Data[Auditee Name] = SelectMemberOrg))*ROW(MemberOrg_Data[Auditee Name]), $D155)-FPWA_TopRow), ""))</f>
        <v/>
      </c>
      <c r="G155"/>
      <c r="H155"/>
      <c r="I155"/>
      <c r="J155"/>
      <c r="K155"/>
      <c r="L155"/>
      <c r="M155"/>
    </row>
    <row r="156" spans="1:13" x14ac:dyDescent="0.25">
      <c r="A156"/>
      <c r="D156">
        <v>149</v>
      </c>
      <c r="E156">
        <v>1</v>
      </c>
      <c r="F156" t="str">
        <f>IF($D156&gt; FPWA_NumRow, "", IFERROR(IF(SelectMemberOrg="*", $D156, _xlfn.AGGREGATE(15, 6, (1/(MemberOrg_Data[Auditee Name] = SelectMemberOrg))*ROW(MemberOrg_Data[Auditee Name]), $D156)-FPWA_TopRow), ""))</f>
        <v/>
      </c>
      <c r="G156"/>
      <c r="H156"/>
      <c r="I156"/>
      <c r="J156"/>
      <c r="K156"/>
      <c r="L156"/>
      <c r="M156"/>
    </row>
    <row r="157" spans="1:13" x14ac:dyDescent="0.25">
      <c r="A157"/>
      <c r="D157">
        <v>150</v>
      </c>
      <c r="E157">
        <v>1</v>
      </c>
      <c r="F157" t="str">
        <f>IF($D157&gt; FPWA_NumRow, "", IFERROR(IF(SelectMemberOrg="*", $D157, _xlfn.AGGREGATE(15, 6, (1/(MemberOrg_Data[Auditee Name] = SelectMemberOrg))*ROW(MemberOrg_Data[Auditee Name]), $D157)-FPWA_TopRow), ""))</f>
        <v/>
      </c>
      <c r="G157"/>
      <c r="H157"/>
      <c r="I157"/>
      <c r="J157"/>
      <c r="K157"/>
      <c r="L157"/>
      <c r="M157"/>
    </row>
    <row r="158" spans="1:13" x14ac:dyDescent="0.25">
      <c r="A158"/>
      <c r="D158">
        <v>151</v>
      </c>
      <c r="E158">
        <v>1</v>
      </c>
      <c r="F158" t="str">
        <f>IF($D158&gt; FPWA_NumRow, "", IFERROR(IF(SelectMemberOrg="*", $D158, _xlfn.AGGREGATE(15, 6, (1/(MemberOrg_Data[Auditee Name] = SelectMemberOrg))*ROW(MemberOrg_Data[Auditee Name]), $D158)-FPWA_TopRow), ""))</f>
        <v/>
      </c>
      <c r="G158"/>
      <c r="H158"/>
      <c r="I158"/>
      <c r="J158"/>
      <c r="K158"/>
      <c r="L158"/>
      <c r="M158"/>
    </row>
    <row r="159" spans="1:13" x14ac:dyDescent="0.25">
      <c r="A159"/>
      <c r="D159">
        <v>152</v>
      </c>
      <c r="E159">
        <v>1</v>
      </c>
      <c r="F159" t="str">
        <f>IF($D159&gt; FPWA_NumRow, "", IFERROR(IF(SelectMemberOrg="*", $D159, _xlfn.AGGREGATE(15, 6, (1/(MemberOrg_Data[Auditee Name] = SelectMemberOrg))*ROW(MemberOrg_Data[Auditee Name]), $D159)-FPWA_TopRow), ""))</f>
        <v/>
      </c>
      <c r="G159"/>
      <c r="H159"/>
      <c r="I159"/>
      <c r="J159"/>
      <c r="K159"/>
      <c r="L159"/>
      <c r="M159"/>
    </row>
    <row r="160" spans="1:13" x14ac:dyDescent="0.25">
      <c r="A160"/>
      <c r="D160">
        <v>153</v>
      </c>
      <c r="E160">
        <v>1</v>
      </c>
      <c r="F160" t="str">
        <f>IF($D160&gt; FPWA_NumRow, "", IFERROR(IF(SelectMemberOrg="*", $D160, _xlfn.AGGREGATE(15, 6, (1/(MemberOrg_Data[Auditee Name] = SelectMemberOrg))*ROW(MemberOrg_Data[Auditee Name]), $D160)-FPWA_TopRow), ""))</f>
        <v/>
      </c>
      <c r="G160"/>
      <c r="H160"/>
      <c r="I160"/>
      <c r="J160"/>
      <c r="K160"/>
      <c r="L160"/>
      <c r="M160"/>
    </row>
    <row r="161" spans="1:13" x14ac:dyDescent="0.25">
      <c r="A161"/>
      <c r="D161">
        <v>154</v>
      </c>
      <c r="E161">
        <v>1</v>
      </c>
      <c r="F161" t="str">
        <f>IF($D161&gt; FPWA_NumRow, "", IFERROR(IF(SelectMemberOrg="*", $D161, _xlfn.AGGREGATE(15, 6, (1/(MemberOrg_Data[Auditee Name] = SelectMemberOrg))*ROW(MemberOrg_Data[Auditee Name]), $D161)-FPWA_TopRow), ""))</f>
        <v/>
      </c>
      <c r="G161"/>
      <c r="H161"/>
      <c r="I161"/>
      <c r="J161"/>
      <c r="K161"/>
      <c r="L161"/>
      <c r="M161"/>
    </row>
    <row r="162" spans="1:13" x14ac:dyDescent="0.25">
      <c r="A162"/>
      <c r="D162">
        <v>155</v>
      </c>
      <c r="E162">
        <v>1</v>
      </c>
      <c r="F162" t="str">
        <f>IF($D162&gt; FPWA_NumRow, "", IFERROR(IF(SelectMemberOrg="*", $D162, _xlfn.AGGREGATE(15, 6, (1/(MemberOrg_Data[Auditee Name] = SelectMemberOrg))*ROW(MemberOrg_Data[Auditee Name]), $D162)-FPWA_TopRow), ""))</f>
        <v/>
      </c>
      <c r="G162"/>
      <c r="H162"/>
      <c r="I162"/>
      <c r="J162"/>
      <c r="K162"/>
      <c r="L162"/>
      <c r="M162"/>
    </row>
    <row r="163" spans="1:13" x14ac:dyDescent="0.25">
      <c r="A163"/>
      <c r="D163">
        <v>156</v>
      </c>
      <c r="E163">
        <v>1</v>
      </c>
      <c r="F163" t="str">
        <f>IF($D163&gt; FPWA_NumRow, "", IFERROR(IF(SelectMemberOrg="*", $D163, _xlfn.AGGREGATE(15, 6, (1/(MemberOrg_Data[Auditee Name] = SelectMemberOrg))*ROW(MemberOrg_Data[Auditee Name]), $D163)-FPWA_TopRow), ""))</f>
        <v/>
      </c>
      <c r="G163"/>
      <c r="H163"/>
      <c r="I163"/>
      <c r="J163"/>
      <c r="K163"/>
      <c r="L163"/>
      <c r="M163"/>
    </row>
    <row r="164" spans="1:13" x14ac:dyDescent="0.25">
      <c r="A164"/>
      <c r="D164">
        <v>157</v>
      </c>
      <c r="E164">
        <v>1</v>
      </c>
      <c r="F164" t="str">
        <f>IF($D164&gt; FPWA_NumRow, "", IFERROR(IF(SelectMemberOrg="*", $D164, _xlfn.AGGREGATE(15, 6, (1/(MemberOrg_Data[Auditee Name] = SelectMemberOrg))*ROW(MemberOrg_Data[Auditee Name]), $D164)-FPWA_TopRow), ""))</f>
        <v/>
      </c>
      <c r="G164"/>
      <c r="H164"/>
      <c r="I164"/>
      <c r="J164"/>
      <c r="K164"/>
      <c r="L164"/>
      <c r="M164"/>
    </row>
    <row r="165" spans="1:13" x14ac:dyDescent="0.25">
      <c r="A165"/>
      <c r="D165">
        <v>158</v>
      </c>
      <c r="E165">
        <v>1</v>
      </c>
      <c r="F165" t="str">
        <f>IF($D165&gt; FPWA_NumRow, "", IFERROR(IF(SelectMemberOrg="*", $D165, _xlfn.AGGREGATE(15, 6, (1/(MemberOrg_Data[Auditee Name] = SelectMemberOrg))*ROW(MemberOrg_Data[Auditee Name]), $D165)-FPWA_TopRow), ""))</f>
        <v/>
      </c>
      <c r="G165"/>
      <c r="H165"/>
      <c r="I165"/>
      <c r="J165"/>
      <c r="K165"/>
      <c r="L165"/>
      <c r="M165"/>
    </row>
    <row r="166" spans="1:13" x14ac:dyDescent="0.25">
      <c r="A166"/>
      <c r="D166">
        <v>159</v>
      </c>
      <c r="E166">
        <v>1</v>
      </c>
      <c r="F166" t="str">
        <f>IF($D166&gt; FPWA_NumRow, "", IFERROR(IF(SelectMemberOrg="*", $D166, _xlfn.AGGREGATE(15, 6, (1/(MemberOrg_Data[Auditee Name] = SelectMemberOrg))*ROW(MemberOrg_Data[Auditee Name]), $D166)-FPWA_TopRow), ""))</f>
        <v/>
      </c>
      <c r="G166"/>
      <c r="H166"/>
      <c r="I166"/>
      <c r="J166"/>
      <c r="K166"/>
      <c r="L166"/>
      <c r="M166"/>
    </row>
    <row r="167" spans="1:13" x14ac:dyDescent="0.25">
      <c r="A167"/>
      <c r="D167">
        <v>160</v>
      </c>
      <c r="E167">
        <v>1</v>
      </c>
      <c r="F167" t="str">
        <f>IF($D167&gt; FPWA_NumRow, "", IFERROR(IF(SelectMemberOrg="*", $D167, _xlfn.AGGREGATE(15, 6, (1/(MemberOrg_Data[Auditee Name] = SelectMemberOrg))*ROW(MemberOrg_Data[Auditee Name]), $D167)-FPWA_TopRow), ""))</f>
        <v/>
      </c>
      <c r="G167"/>
      <c r="H167"/>
      <c r="I167"/>
      <c r="J167"/>
      <c r="K167"/>
      <c r="L167"/>
      <c r="M167"/>
    </row>
    <row r="168" spans="1:13" x14ac:dyDescent="0.25">
      <c r="A168"/>
      <c r="D168">
        <v>161</v>
      </c>
      <c r="E168">
        <v>1</v>
      </c>
      <c r="F168" t="str">
        <f>IF($D168&gt; FPWA_NumRow, "", IFERROR(IF(SelectMemberOrg="*", $D168, _xlfn.AGGREGATE(15, 6, (1/(MemberOrg_Data[Auditee Name] = SelectMemberOrg))*ROW(MemberOrg_Data[Auditee Name]), $D168)-FPWA_TopRow), ""))</f>
        <v/>
      </c>
      <c r="G168"/>
      <c r="H168"/>
      <c r="I168"/>
      <c r="J168"/>
      <c r="K168"/>
      <c r="L168"/>
      <c r="M168"/>
    </row>
    <row r="169" spans="1:13" x14ac:dyDescent="0.25">
      <c r="A169"/>
      <c r="D169">
        <v>162</v>
      </c>
      <c r="E169">
        <v>1</v>
      </c>
      <c r="F169" t="str">
        <f>IF($D169&gt; FPWA_NumRow, "", IFERROR(IF(SelectMemberOrg="*", $D169, _xlfn.AGGREGATE(15, 6, (1/(MemberOrg_Data[Auditee Name] = SelectMemberOrg))*ROW(MemberOrg_Data[Auditee Name]), $D169)-FPWA_TopRow), ""))</f>
        <v/>
      </c>
      <c r="G169"/>
      <c r="H169"/>
      <c r="I169"/>
      <c r="J169"/>
      <c r="K169"/>
      <c r="L169"/>
      <c r="M169"/>
    </row>
    <row r="170" spans="1:13" x14ac:dyDescent="0.25">
      <c r="A170"/>
      <c r="D170">
        <v>163</v>
      </c>
      <c r="E170">
        <v>1</v>
      </c>
      <c r="F170" t="str">
        <f>IF($D170&gt; FPWA_NumRow, "", IFERROR(IF(SelectMemberOrg="*", $D170, _xlfn.AGGREGATE(15, 6, (1/(MemberOrg_Data[Auditee Name] = SelectMemberOrg))*ROW(MemberOrg_Data[Auditee Name]), $D170)-FPWA_TopRow), ""))</f>
        <v/>
      </c>
      <c r="G170"/>
      <c r="H170"/>
      <c r="I170"/>
      <c r="J170"/>
      <c r="K170"/>
      <c r="L170"/>
      <c r="M170"/>
    </row>
    <row r="171" spans="1:13" x14ac:dyDescent="0.25">
      <c r="A171"/>
      <c r="D171">
        <v>164</v>
      </c>
      <c r="E171">
        <v>1</v>
      </c>
      <c r="F171" t="str">
        <f>IF($D171&gt; FPWA_NumRow, "", IFERROR(IF(SelectMemberOrg="*", $D171, _xlfn.AGGREGATE(15, 6, (1/(MemberOrg_Data[Auditee Name] = SelectMemberOrg))*ROW(MemberOrg_Data[Auditee Name]), $D171)-FPWA_TopRow), ""))</f>
        <v/>
      </c>
      <c r="G171"/>
      <c r="H171"/>
      <c r="I171"/>
      <c r="J171"/>
      <c r="K171"/>
      <c r="L171"/>
      <c r="M171"/>
    </row>
    <row r="172" spans="1:13" x14ac:dyDescent="0.25">
      <c r="A172"/>
      <c r="D172">
        <v>165</v>
      </c>
      <c r="E172">
        <v>1</v>
      </c>
      <c r="F172" t="str">
        <f>IF($D172&gt; FPWA_NumRow, "", IFERROR(IF(SelectMemberOrg="*", $D172, _xlfn.AGGREGATE(15, 6, (1/(MemberOrg_Data[Auditee Name] = SelectMemberOrg))*ROW(MemberOrg_Data[Auditee Name]), $D172)-FPWA_TopRow), ""))</f>
        <v/>
      </c>
      <c r="G172"/>
      <c r="H172"/>
      <c r="I172"/>
      <c r="J172"/>
      <c r="K172"/>
      <c r="L172"/>
      <c r="M172"/>
    </row>
    <row r="173" spans="1:13" x14ac:dyDescent="0.25">
      <c r="A173"/>
      <c r="D173">
        <v>166</v>
      </c>
      <c r="E173">
        <v>1</v>
      </c>
      <c r="F173" t="str">
        <f>IF($D173&gt; FPWA_NumRow, "", IFERROR(IF(SelectMemberOrg="*", $D173, _xlfn.AGGREGATE(15, 6, (1/(MemberOrg_Data[Auditee Name] = SelectMemberOrg))*ROW(MemberOrg_Data[Auditee Name]), $D173)-FPWA_TopRow), ""))</f>
        <v/>
      </c>
      <c r="G173"/>
      <c r="H173"/>
      <c r="I173"/>
      <c r="J173"/>
      <c r="K173"/>
      <c r="L173"/>
      <c r="M173"/>
    </row>
    <row r="174" spans="1:13" x14ac:dyDescent="0.25">
      <c r="A174"/>
      <c r="D174">
        <v>167</v>
      </c>
      <c r="E174">
        <v>1</v>
      </c>
      <c r="F174" t="str">
        <f>IF($D174&gt; FPWA_NumRow, "", IFERROR(IF(SelectMemberOrg="*", $D174, _xlfn.AGGREGATE(15, 6, (1/(MemberOrg_Data[Auditee Name] = SelectMemberOrg))*ROW(MemberOrg_Data[Auditee Name]), $D174)-FPWA_TopRow), ""))</f>
        <v/>
      </c>
      <c r="G174"/>
      <c r="H174"/>
      <c r="I174"/>
      <c r="J174"/>
      <c r="K174"/>
      <c r="L174"/>
      <c r="M174"/>
    </row>
    <row r="175" spans="1:13" x14ac:dyDescent="0.25">
      <c r="A175"/>
      <c r="D175">
        <v>168</v>
      </c>
      <c r="E175">
        <v>1</v>
      </c>
      <c r="F175" t="str">
        <f>IF($D175&gt; FPWA_NumRow, "", IFERROR(IF(SelectMemberOrg="*", $D175, _xlfn.AGGREGATE(15, 6, (1/(MemberOrg_Data[Auditee Name] = SelectMemberOrg))*ROW(MemberOrg_Data[Auditee Name]), $D175)-FPWA_TopRow), ""))</f>
        <v/>
      </c>
      <c r="G175"/>
      <c r="H175"/>
      <c r="I175"/>
      <c r="J175"/>
      <c r="K175"/>
      <c r="L175"/>
      <c r="M175"/>
    </row>
    <row r="176" spans="1:13" x14ac:dyDescent="0.25">
      <c r="A176"/>
      <c r="D176">
        <v>169</v>
      </c>
      <c r="E176">
        <v>1</v>
      </c>
      <c r="F176" t="str">
        <f>IF($D176&gt; FPWA_NumRow, "", IFERROR(IF(SelectMemberOrg="*", $D176, _xlfn.AGGREGATE(15, 6, (1/(MemberOrg_Data[Auditee Name] = SelectMemberOrg))*ROW(MemberOrg_Data[Auditee Name]), $D176)-FPWA_TopRow), ""))</f>
        <v/>
      </c>
      <c r="G176"/>
      <c r="H176"/>
      <c r="I176"/>
      <c r="J176"/>
      <c r="K176"/>
      <c r="L176"/>
      <c r="M176"/>
    </row>
    <row r="177" spans="1:13" x14ac:dyDescent="0.25">
      <c r="A177"/>
      <c r="D177">
        <v>170</v>
      </c>
      <c r="E177">
        <v>1</v>
      </c>
      <c r="F177" t="str">
        <f>IF($D177&gt; FPWA_NumRow, "", IFERROR(IF(SelectMemberOrg="*", $D177, _xlfn.AGGREGATE(15, 6, (1/(MemberOrg_Data[Auditee Name] = SelectMemberOrg))*ROW(MemberOrg_Data[Auditee Name]), $D177)-FPWA_TopRow), ""))</f>
        <v/>
      </c>
      <c r="G177"/>
      <c r="H177"/>
      <c r="I177"/>
      <c r="J177"/>
      <c r="K177"/>
      <c r="L177"/>
      <c r="M177"/>
    </row>
    <row r="178" spans="1:13" x14ac:dyDescent="0.25">
      <c r="A178"/>
      <c r="D178">
        <v>171</v>
      </c>
      <c r="E178">
        <v>1</v>
      </c>
      <c r="F178" t="str">
        <f>IF($D178&gt; FPWA_NumRow, "", IFERROR(IF(SelectMemberOrg="*", $D178, _xlfn.AGGREGATE(15, 6, (1/(MemberOrg_Data[Auditee Name] = SelectMemberOrg))*ROW(MemberOrg_Data[Auditee Name]), $D178)-FPWA_TopRow), ""))</f>
        <v/>
      </c>
      <c r="G178"/>
      <c r="H178"/>
      <c r="I178"/>
      <c r="J178"/>
      <c r="K178"/>
      <c r="L178"/>
      <c r="M178"/>
    </row>
    <row r="179" spans="1:13" x14ac:dyDescent="0.25">
      <c r="A179"/>
      <c r="D179">
        <v>172</v>
      </c>
      <c r="E179">
        <v>1</v>
      </c>
      <c r="F179" t="str">
        <f>IF($D179&gt; FPWA_NumRow, "", IFERROR(IF(SelectMemberOrg="*", $D179, _xlfn.AGGREGATE(15, 6, (1/(MemberOrg_Data[Auditee Name] = SelectMemberOrg))*ROW(MemberOrg_Data[Auditee Name]), $D179)-FPWA_TopRow), ""))</f>
        <v/>
      </c>
      <c r="G179"/>
      <c r="H179"/>
      <c r="I179"/>
      <c r="J179"/>
      <c r="K179"/>
      <c r="L179"/>
      <c r="M179"/>
    </row>
    <row r="180" spans="1:13" x14ac:dyDescent="0.25">
      <c r="A180"/>
      <c r="D180">
        <v>173</v>
      </c>
      <c r="E180">
        <v>1</v>
      </c>
      <c r="F180" t="str">
        <f>IF($D180&gt; FPWA_NumRow, "", IFERROR(IF(SelectMemberOrg="*", $D180, _xlfn.AGGREGATE(15, 6, (1/(MemberOrg_Data[Auditee Name] = SelectMemberOrg))*ROW(MemberOrg_Data[Auditee Name]), $D180)-FPWA_TopRow), ""))</f>
        <v/>
      </c>
      <c r="G180"/>
      <c r="H180"/>
      <c r="I180"/>
      <c r="J180"/>
      <c r="K180"/>
      <c r="L180"/>
      <c r="M180"/>
    </row>
    <row r="181" spans="1:13" x14ac:dyDescent="0.25">
      <c r="A181"/>
      <c r="D181">
        <v>174</v>
      </c>
      <c r="E181">
        <v>1</v>
      </c>
      <c r="F181" t="str">
        <f>IF($D181&gt; FPWA_NumRow, "", IFERROR(IF(SelectMemberOrg="*", $D181, _xlfn.AGGREGATE(15, 6, (1/(MemberOrg_Data[Auditee Name] = SelectMemberOrg))*ROW(MemberOrg_Data[Auditee Name]), $D181)-FPWA_TopRow), ""))</f>
        <v/>
      </c>
      <c r="G181"/>
      <c r="H181"/>
      <c r="I181"/>
      <c r="J181"/>
      <c r="K181"/>
      <c r="L181"/>
      <c r="M181"/>
    </row>
    <row r="182" spans="1:13" x14ac:dyDescent="0.25">
      <c r="A182"/>
      <c r="D182">
        <v>175</v>
      </c>
      <c r="E182">
        <v>1</v>
      </c>
      <c r="F182" t="str">
        <f>IF($D182&gt; FPWA_NumRow, "", IFERROR(IF(SelectMemberOrg="*", $D182, _xlfn.AGGREGATE(15, 6, (1/(MemberOrg_Data[Auditee Name] = SelectMemberOrg))*ROW(MemberOrg_Data[Auditee Name]), $D182)-FPWA_TopRow), ""))</f>
        <v/>
      </c>
      <c r="G182"/>
      <c r="H182"/>
      <c r="I182"/>
      <c r="J182"/>
      <c r="K182"/>
      <c r="L182"/>
      <c r="M182"/>
    </row>
    <row r="183" spans="1:13" x14ac:dyDescent="0.25">
      <c r="A183"/>
      <c r="D183">
        <v>176</v>
      </c>
      <c r="E183">
        <v>1</v>
      </c>
      <c r="F183" t="str">
        <f>IF($D183&gt; FPWA_NumRow, "", IFERROR(IF(SelectMemberOrg="*", $D183, _xlfn.AGGREGATE(15, 6, (1/(MemberOrg_Data[Auditee Name] = SelectMemberOrg))*ROW(MemberOrg_Data[Auditee Name]), $D183)-FPWA_TopRow), ""))</f>
        <v/>
      </c>
      <c r="G183"/>
      <c r="H183"/>
      <c r="I183"/>
      <c r="J183"/>
      <c r="K183"/>
      <c r="L183"/>
      <c r="M183"/>
    </row>
    <row r="184" spans="1:13" x14ac:dyDescent="0.25">
      <c r="A184"/>
      <c r="D184">
        <v>177</v>
      </c>
      <c r="E184">
        <v>1</v>
      </c>
      <c r="F184" t="str">
        <f>IF($D184&gt; FPWA_NumRow, "", IFERROR(IF(SelectMemberOrg="*", $D184, _xlfn.AGGREGATE(15, 6, (1/(MemberOrg_Data[Auditee Name] = SelectMemberOrg))*ROW(MemberOrg_Data[Auditee Name]), $D184)-FPWA_TopRow), ""))</f>
        <v/>
      </c>
      <c r="G184"/>
      <c r="H184"/>
      <c r="I184"/>
      <c r="J184"/>
      <c r="K184"/>
      <c r="L184"/>
      <c r="M184"/>
    </row>
    <row r="185" spans="1:13" x14ac:dyDescent="0.25">
      <c r="A185"/>
      <c r="D185">
        <v>178</v>
      </c>
      <c r="E185">
        <v>1</v>
      </c>
      <c r="F185" t="str">
        <f>IF($D185&gt; FPWA_NumRow, "", IFERROR(IF(SelectMemberOrg="*", $D185, _xlfn.AGGREGATE(15, 6, (1/(MemberOrg_Data[Auditee Name] = SelectMemberOrg))*ROW(MemberOrg_Data[Auditee Name]), $D185)-FPWA_TopRow), ""))</f>
        <v/>
      </c>
      <c r="G185"/>
      <c r="H185"/>
      <c r="I185"/>
      <c r="J185"/>
      <c r="K185"/>
      <c r="L185"/>
      <c r="M185"/>
    </row>
    <row r="186" spans="1:13" x14ac:dyDescent="0.25">
      <c r="A186"/>
      <c r="D186">
        <v>179</v>
      </c>
      <c r="E186">
        <v>1</v>
      </c>
      <c r="F186" t="str">
        <f>IF($D186&gt; FPWA_NumRow, "", IFERROR(IF(SelectMemberOrg="*", $D186, _xlfn.AGGREGATE(15, 6, (1/(MemberOrg_Data[Auditee Name] = SelectMemberOrg))*ROW(MemberOrg_Data[Auditee Name]), $D186)-FPWA_TopRow), ""))</f>
        <v/>
      </c>
      <c r="G186"/>
      <c r="H186"/>
      <c r="I186"/>
      <c r="J186"/>
      <c r="K186"/>
      <c r="L186"/>
      <c r="M186"/>
    </row>
    <row r="187" spans="1:13" x14ac:dyDescent="0.25">
      <c r="A187"/>
      <c r="D187">
        <v>180</v>
      </c>
      <c r="E187">
        <v>1</v>
      </c>
      <c r="F187" t="str">
        <f>IF($D187&gt; FPWA_NumRow, "", IFERROR(IF(SelectMemberOrg="*", $D187, _xlfn.AGGREGATE(15, 6, (1/(MemberOrg_Data[Auditee Name] = SelectMemberOrg))*ROW(MemberOrg_Data[Auditee Name]), $D187)-FPWA_TopRow), ""))</f>
        <v/>
      </c>
      <c r="G187"/>
      <c r="H187"/>
      <c r="I187"/>
      <c r="J187"/>
      <c r="K187"/>
      <c r="L187"/>
      <c r="M187"/>
    </row>
    <row r="188" spans="1:13" x14ac:dyDescent="0.25">
      <c r="A188"/>
      <c r="D188">
        <v>181</v>
      </c>
      <c r="E188">
        <v>1</v>
      </c>
      <c r="F188" t="str">
        <f>IF($D188&gt; FPWA_NumRow, "", IFERROR(IF(SelectMemberOrg="*", $D188, _xlfn.AGGREGATE(15, 6, (1/(MemberOrg_Data[Auditee Name] = SelectMemberOrg))*ROW(MemberOrg_Data[Auditee Name]), $D188)-FPWA_TopRow), ""))</f>
        <v/>
      </c>
      <c r="G188"/>
      <c r="H188"/>
      <c r="I188"/>
      <c r="J188"/>
      <c r="K188"/>
      <c r="L188"/>
      <c r="M188"/>
    </row>
    <row r="189" spans="1:13" x14ac:dyDescent="0.25">
      <c r="A189"/>
      <c r="D189">
        <v>182</v>
      </c>
      <c r="E189">
        <v>1</v>
      </c>
      <c r="F189" t="str">
        <f>IF($D189&gt; FPWA_NumRow, "", IFERROR(IF(SelectMemberOrg="*", $D189, _xlfn.AGGREGATE(15, 6, (1/(MemberOrg_Data[Auditee Name] = SelectMemberOrg))*ROW(MemberOrg_Data[Auditee Name]), $D189)-FPWA_TopRow), ""))</f>
        <v/>
      </c>
      <c r="G189"/>
      <c r="H189"/>
      <c r="I189"/>
      <c r="J189"/>
      <c r="K189"/>
      <c r="L189"/>
      <c r="M189"/>
    </row>
    <row r="190" spans="1:13" x14ac:dyDescent="0.25">
      <c r="A190"/>
      <c r="D190">
        <v>183</v>
      </c>
      <c r="E190">
        <v>1</v>
      </c>
      <c r="F190" t="str">
        <f>IF($D190&gt; FPWA_NumRow, "", IFERROR(IF(SelectMemberOrg="*", $D190, _xlfn.AGGREGATE(15, 6, (1/(MemberOrg_Data[Auditee Name] = SelectMemberOrg))*ROW(MemberOrg_Data[Auditee Name]), $D190)-FPWA_TopRow), ""))</f>
        <v/>
      </c>
      <c r="G190"/>
      <c r="H190"/>
      <c r="I190"/>
      <c r="J190"/>
      <c r="K190"/>
      <c r="L190"/>
      <c r="M190"/>
    </row>
    <row r="191" spans="1:13" x14ac:dyDescent="0.25">
      <c r="A191"/>
      <c r="D191">
        <v>184</v>
      </c>
      <c r="E191">
        <v>1</v>
      </c>
      <c r="F191" t="str">
        <f>IF($D191&gt; FPWA_NumRow, "", IFERROR(IF(SelectMemberOrg="*", $D191, _xlfn.AGGREGATE(15, 6, (1/(MemberOrg_Data[Auditee Name] = SelectMemberOrg))*ROW(MemberOrg_Data[Auditee Name]), $D191)-FPWA_TopRow), ""))</f>
        <v/>
      </c>
      <c r="G191"/>
      <c r="H191"/>
      <c r="I191"/>
      <c r="J191"/>
      <c r="K191"/>
      <c r="L191"/>
      <c r="M191"/>
    </row>
    <row r="192" spans="1:13" x14ac:dyDescent="0.25">
      <c r="A192"/>
      <c r="D192">
        <v>185</v>
      </c>
      <c r="E192">
        <v>1</v>
      </c>
      <c r="F192" t="str">
        <f>IF($D192&gt; FPWA_NumRow, "", IFERROR(IF(SelectMemberOrg="*", $D192, _xlfn.AGGREGATE(15, 6, (1/(MemberOrg_Data[Auditee Name] = SelectMemberOrg))*ROW(MemberOrg_Data[Auditee Name]), $D192)-FPWA_TopRow), ""))</f>
        <v/>
      </c>
      <c r="G192"/>
      <c r="H192"/>
      <c r="I192"/>
      <c r="J192"/>
      <c r="K192"/>
      <c r="L192"/>
      <c r="M192"/>
    </row>
    <row r="193" spans="1:13" x14ac:dyDescent="0.25">
      <c r="A193"/>
      <c r="D193">
        <v>186</v>
      </c>
      <c r="E193">
        <v>1</v>
      </c>
      <c r="F193" t="str">
        <f>IF($D193&gt; FPWA_NumRow, "", IFERROR(IF(SelectMemberOrg="*", $D193, _xlfn.AGGREGATE(15, 6, (1/(MemberOrg_Data[Auditee Name] = SelectMemberOrg))*ROW(MemberOrg_Data[Auditee Name]), $D193)-FPWA_TopRow), ""))</f>
        <v/>
      </c>
      <c r="G193"/>
      <c r="H193"/>
      <c r="I193"/>
      <c r="J193"/>
      <c r="K193"/>
      <c r="L193"/>
      <c r="M193"/>
    </row>
    <row r="194" spans="1:13" x14ac:dyDescent="0.25">
      <c r="A194"/>
      <c r="D194">
        <v>187</v>
      </c>
      <c r="E194">
        <v>1</v>
      </c>
      <c r="F194" t="str">
        <f>IF($D194&gt; FPWA_NumRow, "", IFERROR(IF(SelectMemberOrg="*", $D194, _xlfn.AGGREGATE(15, 6, (1/(MemberOrg_Data[Auditee Name] = SelectMemberOrg))*ROW(MemberOrg_Data[Auditee Name]), $D194)-FPWA_TopRow), ""))</f>
        <v/>
      </c>
      <c r="G194"/>
      <c r="H194"/>
      <c r="I194"/>
      <c r="J194"/>
      <c r="K194"/>
      <c r="L194"/>
      <c r="M194"/>
    </row>
    <row r="195" spans="1:13" x14ac:dyDescent="0.25">
      <c r="A195"/>
      <c r="D195">
        <v>188</v>
      </c>
      <c r="E195">
        <v>1</v>
      </c>
      <c r="F195" t="str">
        <f>IF($D195&gt; FPWA_NumRow, "", IFERROR(IF(SelectMemberOrg="*", $D195, _xlfn.AGGREGATE(15, 6, (1/(MemberOrg_Data[Auditee Name] = SelectMemberOrg))*ROW(MemberOrg_Data[Auditee Name]), $D195)-FPWA_TopRow), ""))</f>
        <v/>
      </c>
      <c r="G195"/>
      <c r="H195"/>
      <c r="I195"/>
      <c r="J195"/>
      <c r="K195"/>
      <c r="L195"/>
      <c r="M195"/>
    </row>
    <row r="196" spans="1:13" x14ac:dyDescent="0.25">
      <c r="A196"/>
      <c r="D196">
        <v>189</v>
      </c>
      <c r="E196">
        <v>1</v>
      </c>
      <c r="F196" t="str">
        <f>IF($D196&gt; FPWA_NumRow, "", IFERROR(IF(SelectMemberOrg="*", $D196, _xlfn.AGGREGATE(15, 6, (1/(MemberOrg_Data[Auditee Name] = SelectMemberOrg))*ROW(MemberOrg_Data[Auditee Name]), $D196)-FPWA_TopRow), ""))</f>
        <v/>
      </c>
      <c r="G196"/>
      <c r="H196"/>
      <c r="I196"/>
      <c r="J196"/>
      <c r="K196"/>
      <c r="L196"/>
      <c r="M196"/>
    </row>
    <row r="197" spans="1:13" x14ac:dyDescent="0.25">
      <c r="A197"/>
      <c r="D197">
        <v>190</v>
      </c>
      <c r="E197">
        <v>1</v>
      </c>
      <c r="F197" t="str">
        <f>IF($D197&gt; FPWA_NumRow, "", IFERROR(IF(SelectMemberOrg="*", $D197, _xlfn.AGGREGATE(15, 6, (1/(MemberOrg_Data[Auditee Name] = SelectMemberOrg))*ROW(MemberOrg_Data[Auditee Name]), $D197)-FPWA_TopRow), ""))</f>
        <v/>
      </c>
      <c r="G197"/>
      <c r="H197"/>
      <c r="I197"/>
      <c r="J197"/>
      <c r="K197"/>
      <c r="L197"/>
      <c r="M197"/>
    </row>
    <row r="198" spans="1:13" x14ac:dyDescent="0.25">
      <c r="A198"/>
      <c r="D198">
        <v>191</v>
      </c>
      <c r="E198">
        <v>1</v>
      </c>
      <c r="F198" t="str">
        <f>IF($D198&gt; FPWA_NumRow, "", IFERROR(IF(SelectMemberOrg="*", $D198, _xlfn.AGGREGATE(15, 6, (1/(MemberOrg_Data[Auditee Name] = SelectMemberOrg))*ROW(MemberOrg_Data[Auditee Name]), $D198)-FPWA_TopRow), ""))</f>
        <v/>
      </c>
      <c r="G198"/>
      <c r="H198"/>
      <c r="I198"/>
      <c r="J198"/>
      <c r="K198"/>
      <c r="L198"/>
      <c r="M198"/>
    </row>
    <row r="199" spans="1:13" x14ac:dyDescent="0.25">
      <c r="A199"/>
      <c r="D199">
        <v>192</v>
      </c>
      <c r="E199">
        <v>1</v>
      </c>
      <c r="F199" t="str">
        <f>IF($D199&gt; FPWA_NumRow, "", IFERROR(IF(SelectMemberOrg="*", $D199, _xlfn.AGGREGATE(15, 6, (1/(MemberOrg_Data[Auditee Name] = SelectMemberOrg))*ROW(MemberOrg_Data[Auditee Name]), $D199)-FPWA_TopRow), ""))</f>
        <v/>
      </c>
      <c r="G199"/>
      <c r="H199"/>
      <c r="I199"/>
      <c r="J199"/>
      <c r="K199"/>
      <c r="L199"/>
      <c r="M199"/>
    </row>
    <row r="200" spans="1:13" x14ac:dyDescent="0.25">
      <c r="A200"/>
      <c r="D200">
        <v>193</v>
      </c>
      <c r="E200">
        <v>1</v>
      </c>
      <c r="F200" t="str">
        <f>IF($D200&gt; FPWA_NumRow, "", IFERROR(IF(SelectMemberOrg="*", $D200, _xlfn.AGGREGATE(15, 6, (1/(MemberOrg_Data[Auditee Name] = SelectMemberOrg))*ROW(MemberOrg_Data[Auditee Name]), $D200)-FPWA_TopRow), ""))</f>
        <v/>
      </c>
      <c r="G200"/>
      <c r="H200"/>
      <c r="I200"/>
      <c r="J200"/>
      <c r="K200"/>
      <c r="L200"/>
      <c r="M200"/>
    </row>
    <row r="201" spans="1:13" x14ac:dyDescent="0.25">
      <c r="A201"/>
      <c r="D201">
        <v>194</v>
      </c>
      <c r="E201">
        <v>1</v>
      </c>
      <c r="F201" t="str">
        <f>IF($D201&gt; FPWA_NumRow, "", IFERROR(IF(SelectMemberOrg="*", $D201, _xlfn.AGGREGATE(15, 6, (1/(MemberOrg_Data[Auditee Name] = SelectMemberOrg))*ROW(MemberOrg_Data[Auditee Name]), $D201)-FPWA_TopRow), ""))</f>
        <v/>
      </c>
      <c r="G201"/>
      <c r="H201"/>
      <c r="I201"/>
      <c r="J201"/>
      <c r="K201"/>
      <c r="L201"/>
      <c r="M201"/>
    </row>
    <row r="202" spans="1:13" x14ac:dyDescent="0.25">
      <c r="A202"/>
      <c r="D202">
        <v>195</v>
      </c>
      <c r="E202">
        <v>1</v>
      </c>
      <c r="F202" t="str">
        <f>IF($D202&gt; FPWA_NumRow, "", IFERROR(IF(SelectMemberOrg="*", $D202, _xlfn.AGGREGATE(15, 6, (1/(MemberOrg_Data[Auditee Name] = SelectMemberOrg))*ROW(MemberOrg_Data[Auditee Name]), $D202)-FPWA_TopRow), ""))</f>
        <v/>
      </c>
      <c r="G202"/>
      <c r="H202"/>
      <c r="I202"/>
      <c r="J202"/>
      <c r="K202"/>
      <c r="L202"/>
      <c r="M202"/>
    </row>
    <row r="203" spans="1:13" x14ac:dyDescent="0.25">
      <c r="A203"/>
      <c r="D203">
        <v>196</v>
      </c>
      <c r="E203">
        <v>1</v>
      </c>
      <c r="F203" t="str">
        <f>IF($D203&gt; FPWA_NumRow, "", IFERROR(IF(SelectMemberOrg="*", $D203, _xlfn.AGGREGATE(15, 6, (1/(MemberOrg_Data[Auditee Name] = SelectMemberOrg))*ROW(MemberOrg_Data[Auditee Name]), $D203)-FPWA_TopRow), ""))</f>
        <v/>
      </c>
      <c r="G203"/>
      <c r="H203"/>
      <c r="I203"/>
      <c r="J203"/>
      <c r="K203"/>
      <c r="L203"/>
      <c r="M203"/>
    </row>
    <row r="204" spans="1:13" x14ac:dyDescent="0.25">
      <c r="A204"/>
      <c r="D204">
        <v>197</v>
      </c>
      <c r="E204">
        <v>1</v>
      </c>
      <c r="F204" t="str">
        <f>IF($D204&gt; FPWA_NumRow, "", IFERROR(IF(SelectMemberOrg="*", $D204, _xlfn.AGGREGATE(15, 6, (1/(MemberOrg_Data[Auditee Name] = SelectMemberOrg))*ROW(MemberOrg_Data[Auditee Name]), $D204)-FPWA_TopRow), ""))</f>
        <v/>
      </c>
      <c r="G204"/>
      <c r="H204"/>
      <c r="I204"/>
      <c r="J204"/>
      <c r="K204"/>
      <c r="L204"/>
      <c r="M204"/>
    </row>
    <row r="205" spans="1:13" x14ac:dyDescent="0.25">
      <c r="A205"/>
      <c r="D205">
        <v>198</v>
      </c>
      <c r="E205">
        <v>1</v>
      </c>
      <c r="F205" t="str">
        <f>IF($D205&gt; FPWA_NumRow, "", IFERROR(IF(SelectMemberOrg="*", $D205, _xlfn.AGGREGATE(15, 6, (1/(MemberOrg_Data[Auditee Name] = SelectMemberOrg))*ROW(MemberOrg_Data[Auditee Name]), $D205)-FPWA_TopRow), ""))</f>
        <v/>
      </c>
      <c r="G205"/>
      <c r="H205"/>
      <c r="I205"/>
      <c r="J205"/>
      <c r="K205"/>
      <c r="L205"/>
      <c r="M205"/>
    </row>
    <row r="206" spans="1:13" x14ac:dyDescent="0.25">
      <c r="A206"/>
      <c r="D206">
        <v>199</v>
      </c>
      <c r="E206">
        <v>1</v>
      </c>
      <c r="F206" t="str">
        <f>IF($D206&gt; FPWA_NumRow, "", IFERROR(IF(SelectMemberOrg="*", $D206, _xlfn.AGGREGATE(15, 6, (1/(MemberOrg_Data[Auditee Name] = SelectMemberOrg))*ROW(MemberOrg_Data[Auditee Name]), $D206)-FPWA_TopRow), ""))</f>
        <v/>
      </c>
      <c r="G206"/>
      <c r="H206"/>
      <c r="I206"/>
      <c r="J206"/>
      <c r="K206"/>
      <c r="L206"/>
      <c r="M206"/>
    </row>
    <row r="207" spans="1:13" x14ac:dyDescent="0.25">
      <c r="A207"/>
      <c r="D207">
        <v>200</v>
      </c>
      <c r="E207">
        <v>1</v>
      </c>
      <c r="F207" t="str">
        <f>IF($D207&gt; FPWA_NumRow, "", IFERROR(IF(SelectMemberOrg="*", $D207, _xlfn.AGGREGATE(15, 6, (1/(MemberOrg_Data[Auditee Name] = SelectMemberOrg))*ROW(MemberOrg_Data[Auditee Name]), $D207)-FPWA_TopRow), ""))</f>
        <v/>
      </c>
      <c r="G207"/>
      <c r="H207"/>
      <c r="I207"/>
      <c r="J207"/>
      <c r="K207"/>
      <c r="L207"/>
      <c r="M207"/>
    </row>
    <row r="208" spans="1:13" x14ac:dyDescent="0.25">
      <c r="A208"/>
      <c r="D208">
        <v>201</v>
      </c>
      <c r="E208">
        <v>1</v>
      </c>
      <c r="F208" t="str">
        <f>IF($D208&gt; FPWA_NumRow, "", IFERROR(IF(SelectMemberOrg="*", $D208, _xlfn.AGGREGATE(15, 6, (1/(MemberOrg_Data[Auditee Name] = SelectMemberOrg))*ROW(MemberOrg_Data[Auditee Name]), $D208)-FPWA_TopRow), ""))</f>
        <v/>
      </c>
      <c r="G208"/>
      <c r="H208"/>
      <c r="I208"/>
      <c r="J208"/>
      <c r="K208"/>
      <c r="L208"/>
      <c r="M208"/>
    </row>
    <row r="209" spans="1:13" x14ac:dyDescent="0.25">
      <c r="A209"/>
      <c r="D209">
        <v>202</v>
      </c>
      <c r="E209">
        <v>1</v>
      </c>
      <c r="F209" t="str">
        <f>IF($D209&gt; FPWA_NumRow, "", IFERROR(IF(SelectMemberOrg="*", $D209, _xlfn.AGGREGATE(15, 6, (1/(MemberOrg_Data[Auditee Name] = SelectMemberOrg))*ROW(MemberOrg_Data[Auditee Name]), $D209)-FPWA_TopRow), ""))</f>
        <v/>
      </c>
      <c r="G209"/>
      <c r="H209"/>
      <c r="I209"/>
      <c r="J209"/>
      <c r="K209"/>
      <c r="L209"/>
      <c r="M209"/>
    </row>
    <row r="210" spans="1:13" x14ac:dyDescent="0.25">
      <c r="A210"/>
      <c r="D210">
        <v>203</v>
      </c>
      <c r="E210">
        <v>1</v>
      </c>
      <c r="F210" t="str">
        <f>IF($D210&gt; FPWA_NumRow, "", IFERROR(IF(SelectMemberOrg="*", $D210, _xlfn.AGGREGATE(15, 6, (1/(MemberOrg_Data[Auditee Name] = SelectMemberOrg))*ROW(MemberOrg_Data[Auditee Name]), $D210)-FPWA_TopRow), ""))</f>
        <v/>
      </c>
      <c r="G210"/>
      <c r="H210"/>
      <c r="I210"/>
      <c r="J210"/>
      <c r="K210"/>
      <c r="L210"/>
      <c r="M210"/>
    </row>
    <row r="211" spans="1:13" x14ac:dyDescent="0.25">
      <c r="D211">
        <v>204</v>
      </c>
      <c r="E211">
        <v>1</v>
      </c>
      <c r="F211" t="str">
        <f>IF($D211&gt; FPWA_NumRow, "", IFERROR(IF(SelectMemberOrg="*", $D211, _xlfn.AGGREGATE(15, 6, (1/(MemberOrg_Data[Auditee Name] = SelectMemberOrg))*ROW(MemberOrg_Data[Auditee Name]), $D211)-FPWA_TopRow), ""))</f>
        <v/>
      </c>
      <c r="G211"/>
      <c r="H211"/>
      <c r="I211"/>
      <c r="J211"/>
      <c r="K211"/>
      <c r="L211"/>
      <c r="M211"/>
    </row>
    <row r="212" spans="1:13" x14ac:dyDescent="0.25">
      <c r="D212">
        <v>205</v>
      </c>
      <c r="E212">
        <v>1</v>
      </c>
      <c r="F212" t="str">
        <f>IF($D212&gt; FPWA_NumRow, "", IFERROR(IF(SelectMemberOrg="*", $D212, _xlfn.AGGREGATE(15, 6, (1/(MemberOrg_Data[Auditee Name] = SelectMemberOrg))*ROW(MemberOrg_Data[Auditee Name]), $D212)-FPWA_TopRow), ""))</f>
        <v/>
      </c>
      <c r="G212"/>
      <c r="H212"/>
      <c r="I212"/>
      <c r="J212"/>
      <c r="K212"/>
      <c r="L212"/>
      <c r="M212"/>
    </row>
    <row r="213" spans="1:13" x14ac:dyDescent="0.25">
      <c r="D213">
        <v>206</v>
      </c>
      <c r="E213">
        <v>1</v>
      </c>
      <c r="F213" t="str">
        <f>IF($D213&gt; FPWA_NumRow, "", IFERROR(IF(SelectMemberOrg="*", $D213, _xlfn.AGGREGATE(15, 6, (1/(MemberOrg_Data[Auditee Name] = SelectMemberOrg))*ROW(MemberOrg_Data[Auditee Name]), $D213)-FPWA_TopRow), ""))</f>
        <v/>
      </c>
      <c r="G213"/>
      <c r="H213"/>
      <c r="I213"/>
      <c r="J213"/>
      <c r="K213"/>
      <c r="L213"/>
      <c r="M213"/>
    </row>
    <row r="214" spans="1:13" x14ac:dyDescent="0.25">
      <c r="D214">
        <v>207</v>
      </c>
      <c r="E214">
        <v>1</v>
      </c>
      <c r="F214" t="str">
        <f>IF($D214&gt; FPWA_NumRow, "", IFERROR(IF(SelectMemberOrg="*", $D214, _xlfn.AGGREGATE(15, 6, (1/(MemberOrg_Data[Auditee Name] = SelectMemberOrg))*ROW(MemberOrg_Data[Auditee Name]), $D214)-FPWA_TopRow), ""))</f>
        <v/>
      </c>
      <c r="G214"/>
      <c r="H214"/>
      <c r="I214"/>
      <c r="J214"/>
      <c r="K214"/>
      <c r="L214"/>
      <c r="M214"/>
    </row>
    <row r="215" spans="1:13" x14ac:dyDescent="0.25">
      <c r="D215">
        <v>208</v>
      </c>
      <c r="E215">
        <v>1</v>
      </c>
      <c r="F215" t="str">
        <f>IF($D215&gt; FPWA_NumRow, "", IFERROR(IF(SelectMemberOrg="*", $D215, _xlfn.AGGREGATE(15, 6, (1/(MemberOrg_Data[Auditee Name] = SelectMemberOrg))*ROW(MemberOrg_Data[Auditee Name]), $D215)-FPWA_TopRow), ""))</f>
        <v/>
      </c>
      <c r="G215"/>
      <c r="H215"/>
      <c r="I215"/>
      <c r="J215"/>
      <c r="K215"/>
      <c r="L215"/>
      <c r="M215"/>
    </row>
    <row r="216" spans="1:13" x14ac:dyDescent="0.25">
      <c r="D216">
        <v>209</v>
      </c>
      <c r="E216">
        <v>1</v>
      </c>
      <c r="F216" t="str">
        <f>IF($D216&gt; FPWA_NumRow, "", IFERROR(IF(SelectMemberOrg="*", $D216, _xlfn.AGGREGATE(15, 6, (1/(MemberOrg_Data[Auditee Name] = SelectMemberOrg))*ROW(MemberOrg_Data[Auditee Name]), $D216)-FPWA_TopRow), ""))</f>
        <v/>
      </c>
      <c r="G216"/>
      <c r="H216"/>
      <c r="I216"/>
      <c r="J216"/>
      <c r="K216"/>
      <c r="L216"/>
      <c r="M216"/>
    </row>
    <row r="217" spans="1:13" x14ac:dyDescent="0.25">
      <c r="D217">
        <v>210</v>
      </c>
      <c r="E217">
        <v>1</v>
      </c>
      <c r="F217" t="str">
        <f>IF($D217&gt; FPWA_NumRow, "", IFERROR(IF(SelectMemberOrg="*", $D217, _xlfn.AGGREGATE(15, 6, (1/(MemberOrg_Data[Auditee Name] = SelectMemberOrg))*ROW(MemberOrg_Data[Auditee Name]), $D217)-FPWA_TopRow), ""))</f>
        <v/>
      </c>
      <c r="G217"/>
      <c r="H217"/>
      <c r="I217"/>
      <c r="J217"/>
      <c r="K217"/>
      <c r="L217"/>
      <c r="M217"/>
    </row>
    <row r="218" spans="1:13" x14ac:dyDescent="0.25">
      <c r="D218">
        <v>211</v>
      </c>
      <c r="E218">
        <v>1</v>
      </c>
      <c r="F218" t="str">
        <f>IF($D218&gt; FPWA_NumRow, "", IFERROR(IF(SelectMemberOrg="*", $D218, _xlfn.AGGREGATE(15, 6, (1/(MemberOrg_Data[Auditee Name] = SelectMemberOrg))*ROW(MemberOrg_Data[Auditee Name]), $D218)-FPWA_TopRow), ""))</f>
        <v/>
      </c>
      <c r="G218"/>
      <c r="H218"/>
      <c r="I218"/>
      <c r="J218"/>
      <c r="K218"/>
      <c r="L218"/>
      <c r="M218"/>
    </row>
    <row r="219" spans="1:13" x14ac:dyDescent="0.25">
      <c r="D219">
        <v>212</v>
      </c>
      <c r="E219">
        <v>1</v>
      </c>
      <c r="F219" t="str">
        <f>IF($D219&gt; FPWA_NumRow, "", IFERROR(IF(SelectMemberOrg="*", $D219, _xlfn.AGGREGATE(15, 6, (1/(MemberOrg_Data[Auditee Name] = SelectMemberOrg))*ROW(MemberOrg_Data[Auditee Name]), $D219)-FPWA_TopRow), ""))</f>
        <v/>
      </c>
      <c r="G219"/>
      <c r="H219"/>
      <c r="I219"/>
      <c r="J219"/>
      <c r="K219"/>
      <c r="L219"/>
      <c r="M219"/>
    </row>
    <row r="220" spans="1:13" x14ac:dyDescent="0.25">
      <c r="D220">
        <v>213</v>
      </c>
      <c r="E220">
        <v>1</v>
      </c>
      <c r="F220" t="str">
        <f>IF($D220&gt; FPWA_NumRow, "", IFERROR(IF(SelectMemberOrg="*", $D220, _xlfn.AGGREGATE(15, 6, (1/(MemberOrg_Data[Auditee Name] = SelectMemberOrg))*ROW(MemberOrg_Data[Auditee Name]), $D220)-FPWA_TopRow), ""))</f>
        <v/>
      </c>
      <c r="G220"/>
      <c r="H220"/>
      <c r="I220"/>
      <c r="J220"/>
      <c r="K220"/>
      <c r="L220"/>
      <c r="M220"/>
    </row>
    <row r="221" spans="1:13" x14ac:dyDescent="0.25">
      <c r="D221">
        <v>214</v>
      </c>
      <c r="E221">
        <v>1</v>
      </c>
      <c r="F221" t="str">
        <f>IF($D221&gt; FPWA_NumRow, "", IFERROR(IF(SelectMemberOrg="*", $D221, _xlfn.AGGREGATE(15, 6, (1/(MemberOrg_Data[Auditee Name] = SelectMemberOrg))*ROW(MemberOrg_Data[Auditee Name]), $D221)-FPWA_TopRow), ""))</f>
        <v/>
      </c>
      <c r="G221"/>
      <c r="H221"/>
      <c r="I221"/>
      <c r="J221"/>
      <c r="K221"/>
      <c r="L221"/>
      <c r="M221"/>
    </row>
    <row r="222" spans="1:13" x14ac:dyDescent="0.25">
      <c r="D222">
        <v>215</v>
      </c>
      <c r="E222">
        <v>1</v>
      </c>
      <c r="F222" t="str">
        <f>IF($D222&gt; FPWA_NumRow, "", IFERROR(IF(SelectMemberOrg="*", $D222, _xlfn.AGGREGATE(15, 6, (1/(MemberOrg_Data[Auditee Name] = SelectMemberOrg))*ROW(MemberOrg_Data[Auditee Name]), $D222)-FPWA_TopRow), ""))</f>
        <v/>
      </c>
      <c r="G222"/>
      <c r="H222"/>
      <c r="I222"/>
      <c r="J222"/>
      <c r="K222"/>
      <c r="L222"/>
      <c r="M222"/>
    </row>
    <row r="223" spans="1:13" x14ac:dyDescent="0.25">
      <c r="D223">
        <v>216</v>
      </c>
      <c r="E223">
        <v>1</v>
      </c>
      <c r="F223" t="str">
        <f>IF($D223&gt; FPWA_NumRow, "", IFERROR(IF(SelectMemberOrg="*", $D223, _xlfn.AGGREGATE(15, 6, (1/(MemberOrg_Data[Auditee Name] = SelectMemberOrg))*ROW(MemberOrg_Data[Auditee Name]), $D223)-FPWA_TopRow), ""))</f>
        <v/>
      </c>
      <c r="G223"/>
      <c r="H223"/>
      <c r="I223"/>
      <c r="J223"/>
      <c r="K223"/>
      <c r="L223"/>
      <c r="M223"/>
    </row>
    <row r="224" spans="1:13" x14ac:dyDescent="0.25">
      <c r="D224">
        <v>217</v>
      </c>
      <c r="E224">
        <v>1</v>
      </c>
      <c r="F224" t="str">
        <f>IF($D224&gt; FPWA_NumRow, "", IFERROR(IF(SelectMemberOrg="*", $D224, _xlfn.AGGREGATE(15, 6, (1/(MemberOrg_Data[Auditee Name] = SelectMemberOrg))*ROW(MemberOrg_Data[Auditee Name]), $D224)-FPWA_TopRow), ""))</f>
        <v/>
      </c>
      <c r="G224"/>
      <c r="H224"/>
      <c r="I224"/>
      <c r="J224"/>
      <c r="K224"/>
      <c r="L224"/>
      <c r="M224"/>
    </row>
    <row r="225" spans="4:13" x14ac:dyDescent="0.25">
      <c r="D225">
        <v>218</v>
      </c>
      <c r="E225">
        <v>1</v>
      </c>
      <c r="F225" t="str">
        <f>IF($D225&gt; FPWA_NumRow, "", IFERROR(IF(SelectMemberOrg="*", $D225, _xlfn.AGGREGATE(15, 6, (1/(MemberOrg_Data[Auditee Name] = SelectMemberOrg))*ROW(MemberOrg_Data[Auditee Name]), $D225)-FPWA_TopRow), ""))</f>
        <v/>
      </c>
      <c r="G225"/>
      <c r="H225"/>
      <c r="I225"/>
      <c r="J225"/>
      <c r="K225"/>
      <c r="L225"/>
      <c r="M225"/>
    </row>
    <row r="226" spans="4:13" x14ac:dyDescent="0.25">
      <c r="D226">
        <v>219</v>
      </c>
      <c r="E226">
        <v>1</v>
      </c>
      <c r="F226" t="str">
        <f>IF($D226&gt; FPWA_NumRow, "", IFERROR(IF(SelectMemberOrg="*", $D226, _xlfn.AGGREGATE(15, 6, (1/(MemberOrg_Data[Auditee Name] = SelectMemberOrg))*ROW(MemberOrg_Data[Auditee Name]), $D226)-FPWA_TopRow), ""))</f>
        <v/>
      </c>
      <c r="G226"/>
      <c r="H226"/>
      <c r="I226"/>
      <c r="J226"/>
      <c r="K226"/>
      <c r="L226"/>
      <c r="M226"/>
    </row>
    <row r="227" spans="4:13" x14ac:dyDescent="0.25">
      <c r="D227">
        <v>220</v>
      </c>
      <c r="E227">
        <v>1</v>
      </c>
      <c r="F227" t="str">
        <f>IF($D227&gt; FPWA_NumRow, "", IFERROR(IF(SelectMemberOrg="*", $D227, _xlfn.AGGREGATE(15, 6, (1/(MemberOrg_Data[Auditee Name] = SelectMemberOrg))*ROW(MemberOrg_Data[Auditee Name]), $D227)-FPWA_TopRow), ""))</f>
        <v/>
      </c>
      <c r="G227"/>
      <c r="H227"/>
      <c r="I227"/>
      <c r="J227"/>
      <c r="K227"/>
      <c r="L227"/>
      <c r="M227"/>
    </row>
    <row r="228" spans="4:13" x14ac:dyDescent="0.25">
      <c r="D228">
        <v>221</v>
      </c>
      <c r="E228">
        <v>1</v>
      </c>
      <c r="F228" t="str">
        <f>IF($D228&gt; FPWA_NumRow, "", IFERROR(IF(SelectMemberOrg="*", $D228, _xlfn.AGGREGATE(15, 6, (1/(MemberOrg_Data[Auditee Name] = SelectMemberOrg))*ROW(MemberOrg_Data[Auditee Name]), $D228)-FPWA_TopRow), ""))</f>
        <v/>
      </c>
      <c r="G228"/>
      <c r="H228"/>
      <c r="I228"/>
      <c r="J228"/>
      <c r="K228"/>
      <c r="L228"/>
      <c r="M228"/>
    </row>
    <row r="229" spans="4:13" x14ac:dyDescent="0.25">
      <c r="D229">
        <v>222</v>
      </c>
      <c r="E229">
        <v>1</v>
      </c>
      <c r="F229" t="str">
        <f>IF($D229&gt; FPWA_NumRow, "", IFERROR(IF(SelectMemberOrg="*", $D229, _xlfn.AGGREGATE(15, 6, (1/(MemberOrg_Data[Auditee Name] = SelectMemberOrg))*ROW(MemberOrg_Data[Auditee Name]), $D229)-FPWA_TopRow), ""))</f>
        <v/>
      </c>
      <c r="G229"/>
      <c r="H229"/>
      <c r="I229"/>
      <c r="J229"/>
      <c r="K229"/>
      <c r="L229"/>
      <c r="M229"/>
    </row>
    <row r="230" spans="4:13" x14ac:dyDescent="0.25">
      <c r="D230">
        <v>223</v>
      </c>
      <c r="E230">
        <v>1</v>
      </c>
      <c r="F230" t="str">
        <f>IF($D230&gt; FPWA_NumRow, "", IFERROR(IF(SelectMemberOrg="*", $D230, _xlfn.AGGREGATE(15, 6, (1/(MemberOrg_Data[Auditee Name] = SelectMemberOrg))*ROW(MemberOrg_Data[Auditee Name]), $D230)-FPWA_TopRow), ""))</f>
        <v/>
      </c>
      <c r="G230"/>
      <c r="H230"/>
      <c r="I230"/>
      <c r="J230"/>
      <c r="K230"/>
      <c r="L230"/>
      <c r="M230"/>
    </row>
    <row r="231" spans="4:13" x14ac:dyDescent="0.25">
      <c r="D231">
        <v>224</v>
      </c>
      <c r="E231">
        <v>1</v>
      </c>
      <c r="F231" t="str">
        <f>IF($D231&gt; FPWA_NumRow, "", IFERROR(IF(SelectMemberOrg="*", $D231, _xlfn.AGGREGATE(15, 6, (1/(MemberOrg_Data[Auditee Name] = SelectMemberOrg))*ROW(MemberOrg_Data[Auditee Name]), $D231)-FPWA_TopRow), ""))</f>
        <v/>
      </c>
      <c r="G231"/>
      <c r="H231"/>
      <c r="I231"/>
      <c r="J231"/>
      <c r="K231"/>
      <c r="L231"/>
      <c r="M231"/>
    </row>
    <row r="232" spans="4:13" x14ac:dyDescent="0.25">
      <c r="D232">
        <v>225</v>
      </c>
      <c r="E232">
        <v>1</v>
      </c>
      <c r="F232" t="str">
        <f>IF($D232&gt; FPWA_NumRow, "", IFERROR(IF(SelectMemberOrg="*", $D232, _xlfn.AGGREGATE(15, 6, (1/(MemberOrg_Data[Auditee Name] = SelectMemberOrg))*ROW(MemberOrg_Data[Auditee Name]), $D232)-FPWA_TopRow), ""))</f>
        <v/>
      </c>
      <c r="G232"/>
      <c r="H232"/>
      <c r="I232"/>
      <c r="J232"/>
      <c r="K232"/>
      <c r="L232"/>
      <c r="M232"/>
    </row>
    <row r="233" spans="4:13" x14ac:dyDescent="0.25">
      <c r="D233">
        <v>226</v>
      </c>
      <c r="E233">
        <v>1</v>
      </c>
      <c r="F233" t="str">
        <f>IF($D233&gt; FPWA_NumRow, "", IFERROR(IF(SelectMemberOrg="*", $D233, _xlfn.AGGREGATE(15, 6, (1/(MemberOrg_Data[Auditee Name] = SelectMemberOrg))*ROW(MemberOrg_Data[Auditee Name]), $D233)-FPWA_TopRow), ""))</f>
        <v/>
      </c>
      <c r="G233"/>
      <c r="H233"/>
      <c r="I233"/>
      <c r="J233"/>
      <c r="K233"/>
      <c r="L233"/>
      <c r="M233"/>
    </row>
    <row r="234" spans="4:13" x14ac:dyDescent="0.25">
      <c r="D234">
        <v>227</v>
      </c>
      <c r="E234">
        <v>1</v>
      </c>
      <c r="F234" t="str">
        <f>IF($D234&gt; FPWA_NumRow, "", IFERROR(IF(SelectMemberOrg="*", $D234, _xlfn.AGGREGATE(15, 6, (1/(MemberOrg_Data[Auditee Name] = SelectMemberOrg))*ROW(MemberOrg_Data[Auditee Name]), $D234)-FPWA_TopRow), ""))</f>
        <v/>
      </c>
      <c r="G234"/>
      <c r="H234"/>
      <c r="I234"/>
      <c r="J234"/>
      <c r="K234"/>
      <c r="L234"/>
      <c r="M234"/>
    </row>
    <row r="235" spans="4:13" x14ac:dyDescent="0.25">
      <c r="D235">
        <v>228</v>
      </c>
      <c r="E235">
        <v>1</v>
      </c>
      <c r="F235" t="str">
        <f>IF($D235&gt; FPWA_NumRow, "", IFERROR(IF(SelectMemberOrg="*", $D235, _xlfn.AGGREGATE(15, 6, (1/(MemberOrg_Data[Auditee Name] = SelectMemberOrg))*ROW(MemberOrg_Data[Auditee Name]), $D235)-FPWA_TopRow), ""))</f>
        <v/>
      </c>
      <c r="G235"/>
      <c r="H235"/>
      <c r="I235"/>
      <c r="J235"/>
      <c r="K235"/>
      <c r="L235"/>
      <c r="M235"/>
    </row>
    <row r="236" spans="4:13" x14ac:dyDescent="0.25">
      <c r="D236">
        <v>229</v>
      </c>
      <c r="E236">
        <v>1</v>
      </c>
      <c r="F236" t="str">
        <f>IF($D236&gt; FPWA_NumRow, "", IFERROR(IF(SelectMemberOrg="*", $D236, _xlfn.AGGREGATE(15, 6, (1/(MemberOrg_Data[Auditee Name] = SelectMemberOrg))*ROW(MemberOrg_Data[Auditee Name]), $D236)-FPWA_TopRow), ""))</f>
        <v/>
      </c>
      <c r="G236"/>
      <c r="H236"/>
      <c r="I236"/>
      <c r="J236"/>
      <c r="K236"/>
      <c r="L236"/>
      <c r="M236"/>
    </row>
    <row r="237" spans="4:13" x14ac:dyDescent="0.25">
      <c r="D237">
        <v>230</v>
      </c>
      <c r="E237">
        <v>1</v>
      </c>
      <c r="F237" t="str">
        <f>IF($D237&gt; FPWA_NumRow, "", IFERROR(IF(SelectMemberOrg="*", $D237, _xlfn.AGGREGATE(15, 6, (1/(MemberOrg_Data[Auditee Name] = SelectMemberOrg))*ROW(MemberOrg_Data[Auditee Name]), $D237)-FPWA_TopRow), ""))</f>
        <v/>
      </c>
      <c r="G237"/>
      <c r="H237"/>
      <c r="I237"/>
      <c r="J237"/>
      <c r="K237"/>
      <c r="L237"/>
      <c r="M237"/>
    </row>
    <row r="238" spans="4:13" x14ac:dyDescent="0.25">
      <c r="D238">
        <v>231</v>
      </c>
      <c r="E238">
        <v>1</v>
      </c>
      <c r="F238" t="str">
        <f>IF($D238&gt; FPWA_NumRow, "", IFERROR(IF(SelectMemberOrg="*", $D238, _xlfn.AGGREGATE(15, 6, (1/(MemberOrg_Data[Auditee Name] = SelectMemberOrg))*ROW(MemberOrg_Data[Auditee Name]), $D238)-FPWA_TopRow), ""))</f>
        <v/>
      </c>
      <c r="G238"/>
      <c r="H238"/>
      <c r="I238"/>
      <c r="J238"/>
      <c r="K238"/>
      <c r="L238"/>
      <c r="M238"/>
    </row>
    <row r="239" spans="4:13" x14ac:dyDescent="0.25">
      <c r="D239">
        <v>232</v>
      </c>
      <c r="E239">
        <v>1</v>
      </c>
      <c r="F239" t="str">
        <f>IF($D239&gt; FPWA_NumRow, "", IFERROR(IF(SelectMemberOrg="*", $D239, _xlfn.AGGREGATE(15, 6, (1/(MemberOrg_Data[Auditee Name] = SelectMemberOrg))*ROW(MemberOrg_Data[Auditee Name]), $D239)-FPWA_TopRow), ""))</f>
        <v/>
      </c>
      <c r="G239"/>
      <c r="H239"/>
      <c r="I239"/>
      <c r="J239"/>
      <c r="K239"/>
      <c r="L239"/>
      <c r="M239"/>
    </row>
    <row r="240" spans="4:13" x14ac:dyDescent="0.25">
      <c r="D240">
        <v>233</v>
      </c>
      <c r="E240">
        <v>1</v>
      </c>
      <c r="F240" t="str">
        <f>IF($D240&gt; FPWA_NumRow, "", IFERROR(IF(SelectMemberOrg="*", $D240, _xlfn.AGGREGATE(15, 6, (1/(MemberOrg_Data[Auditee Name] = SelectMemberOrg))*ROW(MemberOrg_Data[Auditee Name]), $D240)-FPWA_TopRow), ""))</f>
        <v/>
      </c>
      <c r="G240"/>
      <c r="H240"/>
      <c r="I240"/>
      <c r="J240"/>
      <c r="K240"/>
      <c r="L240"/>
      <c r="M240"/>
    </row>
    <row r="241" spans="4:13" x14ac:dyDescent="0.25">
      <c r="D241">
        <v>234</v>
      </c>
      <c r="E241">
        <v>1</v>
      </c>
      <c r="F241" t="str">
        <f>IF($D241&gt; FPWA_NumRow, "", IFERROR(IF(SelectMemberOrg="*", $D241, _xlfn.AGGREGATE(15, 6, (1/(MemberOrg_Data[Auditee Name] = SelectMemberOrg))*ROW(MemberOrg_Data[Auditee Name]), $D241)-FPWA_TopRow), ""))</f>
        <v/>
      </c>
      <c r="G241"/>
      <c r="H241"/>
      <c r="I241"/>
      <c r="J241"/>
      <c r="K241"/>
      <c r="L241"/>
      <c r="M241"/>
    </row>
    <row r="242" spans="4:13" x14ac:dyDescent="0.25">
      <c r="D242">
        <v>235</v>
      </c>
      <c r="E242">
        <v>1</v>
      </c>
      <c r="F242" t="str">
        <f>IF($D242&gt; FPWA_NumRow, "", IFERROR(IF(SelectMemberOrg="*", $D242, _xlfn.AGGREGATE(15, 6, (1/(MemberOrg_Data[Auditee Name] = SelectMemberOrg))*ROW(MemberOrg_Data[Auditee Name]), $D242)-FPWA_TopRow), ""))</f>
        <v/>
      </c>
      <c r="G242"/>
      <c r="H242"/>
      <c r="I242"/>
      <c r="J242"/>
      <c r="K242"/>
      <c r="L242"/>
      <c r="M242"/>
    </row>
    <row r="243" spans="4:13" x14ac:dyDescent="0.25">
      <c r="D243">
        <v>236</v>
      </c>
      <c r="E243">
        <v>1</v>
      </c>
      <c r="F243" t="str">
        <f>IF($D243&gt; FPWA_NumRow, "", IFERROR(IF(SelectMemberOrg="*", $D243, _xlfn.AGGREGATE(15, 6, (1/(MemberOrg_Data[Auditee Name] = SelectMemberOrg))*ROW(MemberOrg_Data[Auditee Name]), $D243)-FPWA_TopRow), ""))</f>
        <v/>
      </c>
      <c r="G243"/>
      <c r="H243"/>
      <c r="I243"/>
      <c r="J243"/>
      <c r="K243"/>
      <c r="L243"/>
      <c r="M243"/>
    </row>
    <row r="244" spans="4:13" x14ac:dyDescent="0.25">
      <c r="D244">
        <v>237</v>
      </c>
      <c r="E244">
        <v>1</v>
      </c>
      <c r="F244" t="str">
        <f>IF($D244&gt; FPWA_NumRow, "", IFERROR(IF(SelectMemberOrg="*", $D244, _xlfn.AGGREGATE(15, 6, (1/(MemberOrg_Data[Auditee Name] = SelectMemberOrg))*ROW(MemberOrg_Data[Auditee Name]), $D244)-FPWA_TopRow), ""))</f>
        <v/>
      </c>
      <c r="G244"/>
      <c r="H244"/>
      <c r="I244"/>
      <c r="J244"/>
      <c r="K244"/>
      <c r="L244"/>
      <c r="M244"/>
    </row>
    <row r="245" spans="4:13" x14ac:dyDescent="0.25">
      <c r="D245">
        <v>238</v>
      </c>
      <c r="E245">
        <v>1</v>
      </c>
      <c r="F245" t="str">
        <f>IF($D245&gt; FPWA_NumRow, "", IFERROR(IF(SelectMemberOrg="*", $D245, _xlfn.AGGREGATE(15, 6, (1/(MemberOrg_Data[Auditee Name] = SelectMemberOrg))*ROW(MemberOrg_Data[Auditee Name]), $D245)-FPWA_TopRow), ""))</f>
        <v/>
      </c>
      <c r="G245"/>
      <c r="H245"/>
      <c r="I245"/>
      <c r="J245"/>
      <c r="K245"/>
      <c r="L245"/>
      <c r="M245"/>
    </row>
    <row r="246" spans="4:13" x14ac:dyDescent="0.25">
      <c r="D246">
        <v>239</v>
      </c>
      <c r="E246">
        <v>1</v>
      </c>
      <c r="F246" t="str">
        <f>IF($D246&gt; FPWA_NumRow, "", IFERROR(IF(SelectMemberOrg="*", $D246, _xlfn.AGGREGATE(15, 6, (1/(MemberOrg_Data[Auditee Name] = SelectMemberOrg))*ROW(MemberOrg_Data[Auditee Name]), $D246)-FPWA_TopRow), ""))</f>
        <v/>
      </c>
      <c r="G246"/>
      <c r="H246"/>
      <c r="I246"/>
      <c r="J246"/>
      <c r="K246"/>
      <c r="L246"/>
      <c r="M246"/>
    </row>
    <row r="247" spans="4:13" x14ac:dyDescent="0.25">
      <c r="D247">
        <v>240</v>
      </c>
      <c r="E247">
        <v>1</v>
      </c>
      <c r="F247" t="str">
        <f>IF($D247&gt; FPWA_NumRow, "", IFERROR(IF(SelectMemberOrg="*", $D247, _xlfn.AGGREGATE(15, 6, (1/(MemberOrg_Data[Auditee Name] = SelectMemberOrg))*ROW(MemberOrg_Data[Auditee Name]), $D247)-FPWA_TopRow), ""))</f>
        <v/>
      </c>
      <c r="G247"/>
      <c r="H247"/>
      <c r="I247"/>
      <c r="J247"/>
      <c r="K247"/>
      <c r="L247"/>
      <c r="M247"/>
    </row>
    <row r="248" spans="4:13" x14ac:dyDescent="0.25">
      <c r="D248">
        <v>241</v>
      </c>
      <c r="E248">
        <v>1</v>
      </c>
      <c r="F248" t="str">
        <f>IF($D248&gt; FPWA_NumRow, "", IFERROR(IF(SelectMemberOrg="*", $D248, _xlfn.AGGREGATE(15, 6, (1/(MemberOrg_Data[Auditee Name] = SelectMemberOrg))*ROW(MemberOrg_Data[Auditee Name]), $D248)-FPWA_TopRow), ""))</f>
        <v/>
      </c>
      <c r="G248"/>
      <c r="H248"/>
      <c r="I248"/>
      <c r="J248"/>
      <c r="K248"/>
      <c r="L248"/>
      <c r="M248"/>
    </row>
    <row r="249" spans="4:13" x14ac:dyDescent="0.25">
      <c r="D249">
        <v>242</v>
      </c>
      <c r="E249">
        <v>1</v>
      </c>
      <c r="F249" t="str">
        <f>IF($D249&gt; FPWA_NumRow, "", IFERROR(IF(SelectMemberOrg="*", $D249, _xlfn.AGGREGATE(15, 6, (1/(MemberOrg_Data[Auditee Name] = SelectMemberOrg))*ROW(MemberOrg_Data[Auditee Name]), $D249)-FPWA_TopRow), ""))</f>
        <v/>
      </c>
      <c r="G249"/>
      <c r="H249"/>
      <c r="I249"/>
      <c r="J249"/>
      <c r="K249"/>
      <c r="L249"/>
      <c r="M249"/>
    </row>
    <row r="250" spans="4:13" x14ac:dyDescent="0.25">
      <c r="D250">
        <v>243</v>
      </c>
      <c r="E250">
        <v>1</v>
      </c>
      <c r="F250" t="str">
        <f>IF($D250&gt; FPWA_NumRow, "", IFERROR(IF(SelectMemberOrg="*", $D250, _xlfn.AGGREGATE(15, 6, (1/(MemberOrg_Data[Auditee Name] = SelectMemberOrg))*ROW(MemberOrg_Data[Auditee Name]), $D250)-FPWA_TopRow), ""))</f>
        <v/>
      </c>
      <c r="G250"/>
      <c r="H250"/>
      <c r="I250"/>
      <c r="J250"/>
      <c r="K250"/>
      <c r="L250"/>
      <c r="M250"/>
    </row>
    <row r="251" spans="4:13" x14ac:dyDescent="0.25">
      <c r="D251">
        <v>244</v>
      </c>
      <c r="E251">
        <v>1</v>
      </c>
      <c r="F251" t="str">
        <f>IF($D251&gt; FPWA_NumRow, "", IFERROR(IF(SelectMemberOrg="*", $D251, _xlfn.AGGREGATE(15, 6, (1/(MemberOrg_Data[Auditee Name] = SelectMemberOrg))*ROW(MemberOrg_Data[Auditee Name]), $D251)-FPWA_TopRow), ""))</f>
        <v/>
      </c>
      <c r="G251"/>
      <c r="H251"/>
      <c r="I251"/>
      <c r="J251"/>
      <c r="K251"/>
      <c r="L251"/>
      <c r="M251"/>
    </row>
    <row r="252" spans="4:13" x14ac:dyDescent="0.25">
      <c r="D252">
        <v>245</v>
      </c>
      <c r="E252">
        <v>1</v>
      </c>
      <c r="F252" t="str">
        <f>IF($D252&gt; FPWA_NumRow, "", IFERROR(IF(SelectMemberOrg="*", $D252, _xlfn.AGGREGATE(15, 6, (1/(MemberOrg_Data[Auditee Name] = SelectMemberOrg))*ROW(MemberOrg_Data[Auditee Name]), $D252)-FPWA_TopRow), ""))</f>
        <v/>
      </c>
      <c r="G252"/>
      <c r="H252"/>
      <c r="I252"/>
      <c r="J252"/>
      <c r="K252"/>
      <c r="L252"/>
      <c r="M252"/>
    </row>
    <row r="253" spans="4:13" x14ac:dyDescent="0.25">
      <c r="D253">
        <v>246</v>
      </c>
      <c r="E253">
        <v>1</v>
      </c>
      <c r="F253" t="str">
        <f>IF($D253&gt; FPWA_NumRow, "", IFERROR(IF(SelectMemberOrg="*", $D253, _xlfn.AGGREGATE(15, 6, (1/(MemberOrg_Data[Auditee Name] = SelectMemberOrg))*ROW(MemberOrg_Data[Auditee Name]), $D253)-FPWA_TopRow), ""))</f>
        <v/>
      </c>
      <c r="G253"/>
      <c r="H253"/>
      <c r="I253"/>
      <c r="J253"/>
      <c r="K253"/>
      <c r="L253"/>
      <c r="M253"/>
    </row>
    <row r="254" spans="4:13" x14ac:dyDescent="0.25">
      <c r="D254">
        <v>247</v>
      </c>
      <c r="E254">
        <v>1</v>
      </c>
      <c r="F254" t="str">
        <f>IF($D254&gt; FPWA_NumRow, "", IFERROR(IF(SelectMemberOrg="*", $D254, _xlfn.AGGREGATE(15, 6, (1/(MemberOrg_Data[Auditee Name] = SelectMemberOrg))*ROW(MemberOrg_Data[Auditee Name]), $D254)-FPWA_TopRow), ""))</f>
        <v/>
      </c>
      <c r="G254"/>
      <c r="H254"/>
      <c r="I254"/>
      <c r="J254"/>
      <c r="K254"/>
      <c r="L254"/>
      <c r="M254"/>
    </row>
    <row r="255" spans="4:13" x14ac:dyDescent="0.25">
      <c r="D255">
        <v>248</v>
      </c>
      <c r="E255">
        <v>1</v>
      </c>
      <c r="F255" t="str">
        <f>IF($D255&gt; FPWA_NumRow, "", IFERROR(IF(SelectMemberOrg="*", $D255, _xlfn.AGGREGATE(15, 6, (1/(MemberOrg_Data[Auditee Name] = SelectMemberOrg))*ROW(MemberOrg_Data[Auditee Name]), $D255)-FPWA_TopRow), ""))</f>
        <v/>
      </c>
      <c r="G255"/>
      <c r="H255"/>
      <c r="I255"/>
      <c r="J255"/>
      <c r="K255"/>
      <c r="L255"/>
      <c r="M255"/>
    </row>
    <row r="256" spans="4:13" x14ac:dyDescent="0.25">
      <c r="D256">
        <v>249</v>
      </c>
      <c r="E256">
        <v>1</v>
      </c>
      <c r="F256" t="str">
        <f>IF($D256&gt; FPWA_NumRow, "", IFERROR(IF(SelectMemberOrg="*", $D256, _xlfn.AGGREGATE(15, 6, (1/(MemberOrg_Data[Auditee Name] = SelectMemberOrg))*ROW(MemberOrg_Data[Auditee Name]), $D256)-FPWA_TopRow), ""))</f>
        <v/>
      </c>
      <c r="G256"/>
      <c r="H256"/>
      <c r="I256"/>
      <c r="J256"/>
      <c r="K256"/>
      <c r="L256"/>
      <c r="M256"/>
    </row>
    <row r="257" spans="4:13" x14ac:dyDescent="0.25">
      <c r="D257">
        <v>250</v>
      </c>
      <c r="E257">
        <v>1</v>
      </c>
      <c r="F257" t="str">
        <f>IF($D257&gt; FPWA_NumRow, "", IFERROR(IF(SelectMemberOrg="*", $D257, _xlfn.AGGREGATE(15, 6, (1/(MemberOrg_Data[Auditee Name] = SelectMemberOrg))*ROW(MemberOrg_Data[Auditee Name]), $D257)-FPWA_TopRow), ""))</f>
        <v/>
      </c>
      <c r="G257"/>
      <c r="H257"/>
      <c r="I257"/>
      <c r="J257"/>
      <c r="K257"/>
      <c r="L257"/>
      <c r="M257"/>
    </row>
    <row r="258" spans="4:13" x14ac:dyDescent="0.25">
      <c r="D258">
        <v>251</v>
      </c>
      <c r="E258">
        <v>1</v>
      </c>
      <c r="F258" t="str">
        <f>IF($D258&gt; FPWA_NumRow, "", IFERROR(IF(SelectMemberOrg="*", $D258, _xlfn.AGGREGATE(15, 6, (1/(MemberOrg_Data[Auditee Name] = SelectMemberOrg))*ROW(MemberOrg_Data[Auditee Name]), $D258)-FPWA_TopRow), ""))</f>
        <v/>
      </c>
      <c r="G258"/>
      <c r="H258"/>
      <c r="I258"/>
      <c r="J258"/>
      <c r="K258"/>
      <c r="L258"/>
      <c r="M258"/>
    </row>
    <row r="259" spans="4:13" x14ac:dyDescent="0.25">
      <c r="D259">
        <v>252</v>
      </c>
      <c r="E259">
        <v>1</v>
      </c>
      <c r="F259" t="str">
        <f>IF($D259&gt; FPWA_NumRow, "", IFERROR(IF(SelectMemberOrg="*", $D259, _xlfn.AGGREGATE(15, 6, (1/(MemberOrg_Data[Auditee Name] = SelectMemberOrg))*ROW(MemberOrg_Data[Auditee Name]), $D259)-FPWA_TopRow), ""))</f>
        <v/>
      </c>
      <c r="G259"/>
      <c r="H259"/>
      <c r="I259"/>
      <c r="J259"/>
      <c r="K259"/>
      <c r="L259"/>
      <c r="M259"/>
    </row>
    <row r="260" spans="4:13" x14ac:dyDescent="0.25">
      <c r="D260">
        <v>253</v>
      </c>
      <c r="E260">
        <v>1</v>
      </c>
      <c r="F260" t="str">
        <f>IF($D260&gt; FPWA_NumRow, "", IFERROR(IF(SelectMemberOrg="*", $D260, _xlfn.AGGREGATE(15, 6, (1/(MemberOrg_Data[Auditee Name] = SelectMemberOrg))*ROW(MemberOrg_Data[Auditee Name]), $D260)-FPWA_TopRow), ""))</f>
        <v/>
      </c>
      <c r="G260"/>
      <c r="H260"/>
      <c r="I260"/>
      <c r="J260"/>
      <c r="K260"/>
      <c r="L260"/>
      <c r="M260"/>
    </row>
    <row r="261" spans="4:13" x14ac:dyDescent="0.25">
      <c r="D261">
        <v>254</v>
      </c>
      <c r="E261">
        <v>1</v>
      </c>
      <c r="F261" t="str">
        <f>IF($D261&gt; FPWA_NumRow, "", IFERROR(IF(SelectMemberOrg="*", $D261, _xlfn.AGGREGATE(15, 6, (1/(MemberOrg_Data[Auditee Name] = SelectMemberOrg))*ROW(MemberOrg_Data[Auditee Name]), $D261)-FPWA_TopRow), ""))</f>
        <v/>
      </c>
      <c r="G261"/>
      <c r="H261"/>
      <c r="I261"/>
      <c r="J261"/>
      <c r="K261"/>
      <c r="L261"/>
      <c r="M261"/>
    </row>
    <row r="262" spans="4:13" x14ac:dyDescent="0.25">
      <c r="D262">
        <v>255</v>
      </c>
      <c r="E262">
        <v>1</v>
      </c>
      <c r="F262" t="str">
        <f>IF($D262&gt; FPWA_NumRow, "", IFERROR(IF(SelectMemberOrg="*", $D262, _xlfn.AGGREGATE(15, 6, (1/(MemberOrg_Data[Auditee Name] = SelectMemberOrg))*ROW(MemberOrg_Data[Auditee Name]), $D262)-FPWA_TopRow), ""))</f>
        <v/>
      </c>
      <c r="G262"/>
      <c r="H262"/>
      <c r="I262"/>
      <c r="J262"/>
      <c r="K262"/>
      <c r="L262"/>
      <c r="M262"/>
    </row>
    <row r="263" spans="4:13" x14ac:dyDescent="0.25">
      <c r="D263">
        <v>256</v>
      </c>
      <c r="E263">
        <v>1</v>
      </c>
      <c r="F263" t="str">
        <f>IF($D263&gt; FPWA_NumRow, "", IFERROR(IF(SelectMemberOrg="*", $D263, _xlfn.AGGREGATE(15, 6, (1/(MemberOrg_Data[Auditee Name] = SelectMemberOrg))*ROW(MemberOrg_Data[Auditee Name]), $D263)-FPWA_TopRow), ""))</f>
        <v/>
      </c>
      <c r="G263"/>
      <c r="H263"/>
      <c r="I263"/>
      <c r="J263"/>
      <c r="K263"/>
      <c r="L263"/>
      <c r="M263"/>
    </row>
    <row r="264" spans="4:13" x14ac:dyDescent="0.25">
      <c r="D264">
        <v>257</v>
      </c>
      <c r="E264">
        <v>1</v>
      </c>
      <c r="F264" t="str">
        <f>IF($D264&gt; FPWA_NumRow, "", IFERROR(IF(SelectMemberOrg="*", $D264, _xlfn.AGGREGATE(15, 6, (1/(MemberOrg_Data[Auditee Name] = SelectMemberOrg))*ROW(MemberOrg_Data[Auditee Name]), $D264)-FPWA_TopRow), ""))</f>
        <v/>
      </c>
      <c r="G264"/>
      <c r="H264"/>
      <c r="I264"/>
      <c r="J264"/>
      <c r="K264"/>
      <c r="L264"/>
      <c r="M264"/>
    </row>
  </sheetData>
  <autoFilter ref="P8:P45" xr:uid="{77F52555-4F0A-453E-BBDF-C19F1176FFD3}">
    <sortState ref="P9:P45">
      <sortCondition ref="P8:P45"/>
    </sortState>
  </autoFilter>
  <mergeCells count="1">
    <mergeCell ref="A1:B1"/>
  </mergeCells>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6AA2-10A6-40F3-BB11-8CAE74879456}">
  <sheetPr codeName="Sheet4"/>
  <dimension ref="A4:M369"/>
  <sheetViews>
    <sheetView workbookViewId="0">
      <selection activeCell="F5" sqref="F5"/>
    </sheetView>
  </sheetViews>
  <sheetFormatPr defaultRowHeight="15" x14ac:dyDescent="0.25"/>
  <cols>
    <col min="1" max="1" width="12.28515625" bestFit="1" customWidth="1"/>
    <col min="2" max="2" width="45.42578125" customWidth="1"/>
    <col min="3" max="3" width="29" customWidth="1"/>
    <col min="4" max="4" width="21.85546875" customWidth="1"/>
    <col min="5" max="5" width="55.85546875" customWidth="1"/>
    <col min="7" max="7" width="9.5703125" customWidth="1"/>
    <col min="8" max="8" width="15.5703125" customWidth="1"/>
    <col min="10" max="10" width="17.28515625" customWidth="1"/>
  </cols>
  <sheetData>
    <row r="4" spans="1:10" x14ac:dyDescent="0.25">
      <c r="E4" s="5"/>
    </row>
    <row r="5" spans="1:10" x14ac:dyDescent="0.25">
      <c r="A5" s="20" t="s">
        <v>1</v>
      </c>
      <c r="B5" s="20" t="s">
        <v>48</v>
      </c>
      <c r="C5" s="20" t="s">
        <v>53</v>
      </c>
      <c r="D5" s="20" t="s">
        <v>54</v>
      </c>
      <c r="E5" s="20" t="s">
        <v>55</v>
      </c>
      <c r="F5" s="9" t="s">
        <v>109</v>
      </c>
      <c r="H5" t="s">
        <v>59</v>
      </c>
      <c r="I5" t="s">
        <v>1</v>
      </c>
      <c r="J5" t="s">
        <v>46</v>
      </c>
    </row>
    <row r="6" spans="1:10" x14ac:dyDescent="0.25">
      <c r="A6" s="9">
        <f>IF(Control!$F8="","",INDEX(MemberOrg_Data[CFDA], Control!$F8))</f>
        <v>10.558</v>
      </c>
      <c r="B6" s="4" t="str">
        <f>IFERROR(INDEX(CAFR_Data[Grant Name], MATCH(A6, CAFR_Data[CFDA], 0)), "")</f>
        <v>Child and Adult Care Food Program</v>
      </c>
      <c r="C6" s="4">
        <f>IFERROR(IF(A6 = "", "", INDEX(CAFR_Data[FY 2010], MATCH(A6, CAFR_Data[CFDA], 0))), "Not Reported in CAFR")</f>
        <v>25792486</v>
      </c>
      <c r="D6" s="4">
        <f>IFERROR(IF(A6=  "", "", INDEX(CAFR_Data[FY 2018 Adjusted], MATCH(A6, CAFR_Data[CFDA], 0))), "Not Reported in CAFR")</f>
        <v>29524704.543380272</v>
      </c>
      <c r="E6" s="4">
        <f>IFERROR(IF(A6 = "", "", INDEX(CAFR_Data[Cost of Inflation], MATCH(A6, CAFR_Data[CFDA], 0))), 0)</f>
        <v>13982036.456619728</v>
      </c>
      <c r="F6" s="26">
        <f>IFERROR(RANK(E6, $E$6:$E$369)+COUNTIF($E$6:E6, E6) - 1, "")</f>
        <v>1</v>
      </c>
      <c r="H6">
        <v>1</v>
      </c>
      <c r="I6">
        <f>IFERROR(INDEX($A$6:$A$356, MATCH(H6, $F$6:$F$365, 0)), "")</f>
        <v>10.558</v>
      </c>
      <c r="J6" s="2">
        <f>IFERROR(INDEX($E$6:$E$369, MATCH(H6, $F$6:$F$365, 0)), "")</f>
        <v>13982036.456619728</v>
      </c>
    </row>
    <row r="7" spans="1:10" x14ac:dyDescent="0.25">
      <c r="A7" s="9">
        <f>IF(Control!$F9="","",INDEX(MemberOrg_Data[CFDA], Control!$F9))</f>
        <v>93.575000000000003</v>
      </c>
      <c r="B7" s="4" t="str">
        <f>IFERROR(INDEX(CAFR_Data[Grant Name], MATCH(A7, CAFR_Data[CFDA], 0)), "")</f>
        <v>Child Care and Development Block Grant</v>
      </c>
      <c r="C7" s="4">
        <f>IFERROR(IF(A7 = "", "", INDEX(CAFR_Data[FY 2010], MATCH(A7, CAFR_Data[CFDA], 0))), "Not Reported in CAFR")</f>
        <v>479084460</v>
      </c>
      <c r="D7" s="4">
        <f>IFERROR(IF(A7=  "", "", INDEX(CAFR_Data[FY 2018 Adjusted], MATCH(A7, CAFR_Data[CFDA], 0))), "Not Reported in CAFR")</f>
        <v>548408832.43379045</v>
      </c>
      <c r="E7" s="4">
        <f>IFERROR(IF(A7 = "", "", INDEX(CAFR_Data[Cost of Inflation], MATCH(A7, CAFR_Data[CFDA], 0))), 0)</f>
        <v>-66831393.433790445</v>
      </c>
      <c r="F7" s="26">
        <f>IFERROR(RANK(E7, $E$6:$E$369)+COUNTIF($E$6:E7, E7) - 1, "")</f>
        <v>2</v>
      </c>
      <c r="H7">
        <v>2</v>
      </c>
      <c r="I7">
        <f t="shared" ref="I7:I70" si="0">IFERROR(INDEX($A$6:$A$356, MATCH(H7, $F$6:$F$365, 0)), "")</f>
        <v>93.575000000000003</v>
      </c>
      <c r="J7" s="2">
        <f t="shared" ref="J7:J70" si="1">IFERROR(INDEX($E$6:$E$369, MATCH(H7, $F$6:$F$365, 0)), "")</f>
        <v>-66831393.433790445</v>
      </c>
    </row>
    <row r="8" spans="1:10" x14ac:dyDescent="0.25">
      <c r="A8" s="9" t="str">
        <f>IF(Control!$F10="","",INDEX(MemberOrg_Data[CFDA], Control!$F10))</f>
        <v/>
      </c>
      <c r="B8" s="4" t="str">
        <f>IFERROR(INDEX(CAFR_Data[Grant Name], MATCH(A8, CAFR_Data[CFDA], 0)), "")</f>
        <v/>
      </c>
      <c r="C8" s="4" t="str">
        <f>IFERROR(IF(A8 = "", "", INDEX(CAFR_Data[FY 2010], MATCH(A8, CAFR_Data[CFDA], 0))), "Not Reported in CAFR")</f>
        <v/>
      </c>
      <c r="D8" s="4" t="str">
        <f>IFERROR(IF(A8=  "", "", INDEX(CAFR_Data[FY 2018 Adjusted], MATCH(A8, CAFR_Data[CFDA], 0))), "Not Reported in CAFR")</f>
        <v/>
      </c>
      <c r="E8" s="4" t="str">
        <f>IFERROR(IF(A8 = "", "", INDEX(CAFR_Data[Cost of Inflation], MATCH(A8, CAFR_Data[CFDA], 0))), 0)</f>
        <v/>
      </c>
      <c r="F8" s="26" t="str">
        <f>IFERROR(RANK(E8, $E$6:$E$369)+COUNTIF($E$6:E8, E8) - 1, "")</f>
        <v/>
      </c>
      <c r="H8">
        <v>3</v>
      </c>
      <c r="I8" t="str">
        <f t="shared" si="0"/>
        <v/>
      </c>
      <c r="J8" s="2" t="str">
        <f t="shared" si="1"/>
        <v/>
      </c>
    </row>
    <row r="9" spans="1:10" x14ac:dyDescent="0.25">
      <c r="A9" s="9" t="str">
        <f>IF(Control!$F11="","",INDEX(MemberOrg_Data[CFDA], Control!$F11))</f>
        <v/>
      </c>
      <c r="B9" s="4" t="str">
        <f>IFERROR(INDEX(CAFR_Data[Grant Name], MATCH(A9, CAFR_Data[CFDA], 0)), "")</f>
        <v/>
      </c>
      <c r="C9" s="4" t="str">
        <f>IFERROR(IF(A9 = "", "", INDEX(CAFR_Data[FY 2010], MATCH(A9, CAFR_Data[CFDA], 0))), "Not Reported in CAFR")</f>
        <v/>
      </c>
      <c r="D9" s="4" t="str">
        <f>IFERROR(IF(A9=  "", "", INDEX(CAFR_Data[FY 2018 Adjusted], MATCH(A9, CAFR_Data[CFDA], 0))), "Not Reported in CAFR")</f>
        <v/>
      </c>
      <c r="E9" s="4" t="str">
        <f>IFERROR(IF(A9 = "", "", INDEX(CAFR_Data[Cost of Inflation], MATCH(A9, CAFR_Data[CFDA], 0))), 0)</f>
        <v/>
      </c>
      <c r="F9" s="26" t="str">
        <f>IFERROR(RANK(E9, $E$6:$E$369)+COUNTIF($E$6:E9, E9) - 1, "")</f>
        <v/>
      </c>
      <c r="H9">
        <v>4</v>
      </c>
      <c r="I9" t="str">
        <f t="shared" si="0"/>
        <v/>
      </c>
      <c r="J9" s="2" t="str">
        <f t="shared" si="1"/>
        <v/>
      </c>
    </row>
    <row r="10" spans="1:10" x14ac:dyDescent="0.25">
      <c r="A10" s="9" t="str">
        <f>IF(Control!$F12="","",INDEX(MemberOrg_Data[CFDA], Control!$F12))</f>
        <v/>
      </c>
      <c r="B10" s="4" t="str">
        <f>IFERROR(INDEX(CAFR_Data[Grant Name], MATCH(A10, CAFR_Data[CFDA], 0)), "")</f>
        <v/>
      </c>
      <c r="C10" s="4" t="str">
        <f>IFERROR(IF(A10 = "", "", INDEX(CAFR_Data[FY 2010], MATCH(A10, CAFR_Data[CFDA], 0))), "Not Reported in CAFR")</f>
        <v/>
      </c>
      <c r="D10" s="4" t="str">
        <f>IFERROR(IF(A10=  "", "", INDEX(CAFR_Data[FY 2018 Adjusted], MATCH(A10, CAFR_Data[CFDA], 0))), "Not Reported in CAFR")</f>
        <v/>
      </c>
      <c r="E10" s="4" t="str">
        <f>IFERROR(IF(A10 = "", "", INDEX(CAFR_Data[Cost of Inflation], MATCH(A10, CAFR_Data[CFDA], 0))), 0)</f>
        <v/>
      </c>
      <c r="F10" s="26" t="str">
        <f>IFERROR(RANK(E10, $E$6:$E$369)+COUNTIF($E$6:E10, E10) - 1, "")</f>
        <v/>
      </c>
      <c r="H10">
        <v>5</v>
      </c>
      <c r="I10" t="str">
        <f t="shared" si="0"/>
        <v/>
      </c>
      <c r="J10" s="2" t="str">
        <f t="shared" si="1"/>
        <v/>
      </c>
    </row>
    <row r="11" spans="1:10" x14ac:dyDescent="0.25">
      <c r="A11" s="9" t="str">
        <f>IF(Control!$F13="","",INDEX(MemberOrg_Data[CFDA], Control!$F13))</f>
        <v/>
      </c>
      <c r="B11" s="4" t="str">
        <f>IFERROR(INDEX(CAFR_Data[Grant Name], MATCH(A11, CAFR_Data[CFDA], 0)), "")</f>
        <v/>
      </c>
      <c r="C11" s="4" t="str">
        <f>IFERROR(IF(A11 = "", "", INDEX(CAFR_Data[FY 2010], MATCH(A11, CAFR_Data[CFDA], 0))), "Not Reported in CAFR")</f>
        <v/>
      </c>
      <c r="D11" s="4" t="str">
        <f>IFERROR(IF(A11=  "", "", INDEX(CAFR_Data[FY 2018 Adjusted], MATCH(A11, CAFR_Data[CFDA], 0))), "Not Reported in CAFR")</f>
        <v/>
      </c>
      <c r="E11" s="4" t="str">
        <f>IFERROR(IF(A11 = "", "", INDEX(CAFR_Data[Cost of Inflation], MATCH(A11, CAFR_Data[CFDA], 0))), 0)</f>
        <v/>
      </c>
      <c r="F11" s="26" t="str">
        <f>IFERROR(RANK(E11, $E$6:$E$369)+COUNTIF($E$6:E11, E11) - 1, "")</f>
        <v/>
      </c>
      <c r="H11">
        <v>6</v>
      </c>
      <c r="I11" t="str">
        <f t="shared" si="0"/>
        <v/>
      </c>
      <c r="J11" s="2" t="str">
        <f t="shared" si="1"/>
        <v/>
      </c>
    </row>
    <row r="12" spans="1:10" x14ac:dyDescent="0.25">
      <c r="A12" s="9" t="str">
        <f>IF(Control!$F14="","",INDEX(MemberOrg_Data[CFDA], Control!$F14))</f>
        <v/>
      </c>
      <c r="B12" s="4" t="str">
        <f>IFERROR(INDEX(CAFR_Data[Grant Name], MATCH(A12, CAFR_Data[CFDA], 0)), "")</f>
        <v/>
      </c>
      <c r="C12" s="4" t="str">
        <f>IFERROR(IF(A12 = "", "", INDEX(CAFR_Data[FY 2010], MATCH(A12, CAFR_Data[CFDA], 0))), "Not Reported in CAFR")</f>
        <v/>
      </c>
      <c r="D12" s="4" t="str">
        <f>IFERROR(IF(A12=  "", "", INDEX(CAFR_Data[FY 2018 Adjusted], MATCH(A12, CAFR_Data[CFDA], 0))), "Not Reported in CAFR")</f>
        <v/>
      </c>
      <c r="E12" s="4" t="str">
        <f>IFERROR(IF(A12 = "", "", INDEX(CAFR_Data[Cost of Inflation], MATCH(A12, CAFR_Data[CFDA], 0))), 0)</f>
        <v/>
      </c>
      <c r="F12" s="26" t="str">
        <f>IFERROR(RANK(E12, $E$6:$E$369)+COUNTIF($E$6:E12, E12) - 1, "")</f>
        <v/>
      </c>
      <c r="H12">
        <v>7</v>
      </c>
      <c r="I12" t="str">
        <f t="shared" si="0"/>
        <v/>
      </c>
      <c r="J12" s="2" t="str">
        <f t="shared" si="1"/>
        <v/>
      </c>
    </row>
    <row r="13" spans="1:10" x14ac:dyDescent="0.25">
      <c r="A13" s="9" t="str">
        <f>IF(Control!$F15="","",INDEX(MemberOrg_Data[CFDA], Control!$F15))</f>
        <v/>
      </c>
      <c r="B13" s="4" t="str">
        <f>IFERROR(INDEX(CAFR_Data[Grant Name], MATCH(A13, CAFR_Data[CFDA], 0)), "")</f>
        <v/>
      </c>
      <c r="C13" s="4" t="str">
        <f>IFERROR(IF(A13 = "", "", INDEX(CAFR_Data[FY 2010], MATCH(A13, CAFR_Data[CFDA], 0))), "Not Reported in CAFR")</f>
        <v/>
      </c>
      <c r="D13" s="4" t="str">
        <f>IFERROR(IF(A13=  "", "", INDEX(CAFR_Data[FY 2018 Adjusted], MATCH(A13, CAFR_Data[CFDA], 0))), "Not Reported in CAFR")</f>
        <v/>
      </c>
      <c r="E13" s="4" t="str">
        <f>IFERROR(IF(A13 = "", "", INDEX(CAFR_Data[Cost of Inflation], MATCH(A13, CAFR_Data[CFDA], 0))), 0)</f>
        <v/>
      </c>
      <c r="F13" s="26" t="str">
        <f>IFERROR(RANK(E13, $E$6:$E$369)+COUNTIF($E$6:E13, E13) - 1, "")</f>
        <v/>
      </c>
      <c r="H13">
        <v>8</v>
      </c>
      <c r="I13" t="str">
        <f t="shared" si="0"/>
        <v/>
      </c>
      <c r="J13" s="2" t="str">
        <f t="shared" si="1"/>
        <v/>
      </c>
    </row>
    <row r="14" spans="1:10" x14ac:dyDescent="0.25">
      <c r="A14" s="9" t="str">
        <f>IF(Control!$F16="","",INDEX(MemberOrg_Data[CFDA], Control!$F16))</f>
        <v/>
      </c>
      <c r="B14" s="4" t="str">
        <f>IFERROR(INDEX(CAFR_Data[Grant Name], MATCH(A14, CAFR_Data[CFDA], 0)), "")</f>
        <v/>
      </c>
      <c r="C14" s="4" t="str">
        <f>IFERROR(IF(A14 = "", "", INDEX(CAFR_Data[FY 2010], MATCH(A14, CAFR_Data[CFDA], 0))), "Not Reported in CAFR")</f>
        <v/>
      </c>
      <c r="D14" s="4" t="str">
        <f>IFERROR(IF(A14=  "", "", INDEX(CAFR_Data[FY 2018 Adjusted], MATCH(A14, CAFR_Data[CFDA], 0))), "Not Reported in CAFR")</f>
        <v/>
      </c>
      <c r="E14" s="4" t="str">
        <f>IFERROR(IF(A14 = "", "", INDEX(CAFR_Data[Cost of Inflation], MATCH(A14, CAFR_Data[CFDA], 0))), 0)</f>
        <v/>
      </c>
      <c r="F14" s="26" t="str">
        <f>IFERROR(RANK(E14, $E$6:$E$369)+COUNTIF($E$6:E14, E14) - 1, "")</f>
        <v/>
      </c>
      <c r="H14">
        <v>9</v>
      </c>
      <c r="I14" t="str">
        <f t="shared" si="0"/>
        <v/>
      </c>
      <c r="J14" s="2" t="str">
        <f t="shared" si="1"/>
        <v/>
      </c>
    </row>
    <row r="15" spans="1:10" x14ac:dyDescent="0.25">
      <c r="A15" s="9" t="str">
        <f>IF(Control!$F17="","",INDEX(MemberOrg_Data[CFDA], Control!$F17))</f>
        <v/>
      </c>
      <c r="B15" s="4" t="str">
        <f>IFERROR(INDEX(CAFR_Data[Grant Name], MATCH(A15, CAFR_Data[CFDA], 0)), "")</f>
        <v/>
      </c>
      <c r="C15" s="4" t="str">
        <f>IFERROR(IF(A15 = "", "", INDEX(CAFR_Data[FY 2010], MATCH(A15, CAFR_Data[CFDA], 0))), "Not Reported in CAFR")</f>
        <v/>
      </c>
      <c r="D15" s="4" t="str">
        <f>IFERROR(IF(A15=  "", "", INDEX(CAFR_Data[FY 2018 Adjusted], MATCH(A15, CAFR_Data[CFDA], 0))), "Not Reported in CAFR")</f>
        <v/>
      </c>
      <c r="E15" s="4" t="str">
        <f>IFERROR(IF(A15 = "", "", INDEX(CAFR_Data[Cost of Inflation], MATCH(A15, CAFR_Data[CFDA], 0))), 0)</f>
        <v/>
      </c>
      <c r="F15" s="26" t="str">
        <f>IFERROR(RANK(E15, $E$6:$E$369)+COUNTIF($E$6:E15, E15) - 1, "")</f>
        <v/>
      </c>
      <c r="H15">
        <v>10</v>
      </c>
      <c r="I15" t="str">
        <f t="shared" si="0"/>
        <v/>
      </c>
      <c r="J15" s="2" t="str">
        <f t="shared" si="1"/>
        <v/>
      </c>
    </row>
    <row r="16" spans="1:10" x14ac:dyDescent="0.25">
      <c r="A16" s="9" t="str">
        <f>IF(Control!$F18="","",INDEX(MemberOrg_Data[CFDA], Control!$F18))</f>
        <v/>
      </c>
      <c r="B16" s="4" t="str">
        <f>IFERROR(INDEX(CAFR_Data[Grant Name], MATCH(A16, CAFR_Data[CFDA], 0)), "")</f>
        <v/>
      </c>
      <c r="C16" s="4" t="str">
        <f>IFERROR(IF(A16 = "", "", INDEX(CAFR_Data[FY 2010], MATCH(A16, CAFR_Data[CFDA], 0))), "Not Reported in CAFR")</f>
        <v/>
      </c>
      <c r="D16" s="4" t="str">
        <f>IFERROR(IF(A16=  "", "", INDEX(CAFR_Data[FY 2018 Adjusted], MATCH(A16, CAFR_Data[CFDA], 0))), "Not Reported in CAFR")</f>
        <v/>
      </c>
      <c r="E16" s="4" t="str">
        <f>IFERROR(IF(A16 = "", "", INDEX(CAFR_Data[Cost of Inflation], MATCH(A16, CAFR_Data[CFDA], 0))), 0)</f>
        <v/>
      </c>
      <c r="F16" s="26" t="str">
        <f>IFERROR(RANK(E16, $E$6:$E$369)+COUNTIF($E$6:E16, E16) - 1, "")</f>
        <v/>
      </c>
      <c r="H16">
        <v>11</v>
      </c>
      <c r="I16" t="str">
        <f t="shared" si="0"/>
        <v/>
      </c>
      <c r="J16" s="2" t="str">
        <f t="shared" si="1"/>
        <v/>
      </c>
    </row>
    <row r="17" spans="1:10" x14ac:dyDescent="0.25">
      <c r="A17" s="9" t="str">
        <f>IF(Control!$F19="","",INDEX(MemberOrg_Data[CFDA], Control!$F19))</f>
        <v/>
      </c>
      <c r="B17" s="4" t="str">
        <f>IFERROR(INDEX(CAFR_Data[Grant Name], MATCH(A17, CAFR_Data[CFDA], 0)), "")</f>
        <v/>
      </c>
      <c r="C17" s="4" t="str">
        <f>IFERROR(IF(A17 = "", "", INDEX(CAFR_Data[FY 2010], MATCH(A17, CAFR_Data[CFDA], 0))), "Not Reported in CAFR")</f>
        <v/>
      </c>
      <c r="D17" s="4" t="str">
        <f>IFERROR(IF(A17=  "", "", INDEX(CAFR_Data[FY 2018 Adjusted], MATCH(A17, CAFR_Data[CFDA], 0))), "Not Reported in CAFR")</f>
        <v/>
      </c>
      <c r="E17" s="4" t="str">
        <f>IFERROR(IF(A17 = "", "", INDEX(CAFR_Data[Cost of Inflation], MATCH(A17, CAFR_Data[CFDA], 0))), 0)</f>
        <v/>
      </c>
      <c r="F17" s="26" t="str">
        <f>IFERROR(RANK(E17, $E$6:$E$369)+COUNTIF($E$6:E17, E17) - 1, "")</f>
        <v/>
      </c>
      <c r="H17">
        <v>12</v>
      </c>
      <c r="I17" t="str">
        <f t="shared" si="0"/>
        <v/>
      </c>
      <c r="J17" s="2" t="str">
        <f t="shared" si="1"/>
        <v/>
      </c>
    </row>
    <row r="18" spans="1:10" x14ac:dyDescent="0.25">
      <c r="A18" s="9" t="str">
        <f>IF(Control!$F20="","",INDEX(MemberOrg_Data[CFDA], Control!$F20))</f>
        <v/>
      </c>
      <c r="B18" s="4" t="str">
        <f>IFERROR(INDEX(CAFR_Data[Grant Name], MATCH(A18, CAFR_Data[CFDA], 0)), "")</f>
        <v/>
      </c>
      <c r="C18" s="4" t="str">
        <f>IFERROR(IF(A18 = "", "", INDEX(CAFR_Data[FY 2010], MATCH(A18, CAFR_Data[CFDA], 0))), "Not Reported in CAFR")</f>
        <v/>
      </c>
      <c r="D18" s="4" t="str">
        <f>IFERROR(IF(A18=  "", "", INDEX(CAFR_Data[FY 2018 Adjusted], MATCH(A18, CAFR_Data[CFDA], 0))), "Not Reported in CAFR")</f>
        <v/>
      </c>
      <c r="E18" s="4" t="str">
        <f>IFERROR(IF(A18 = "", "", INDEX(CAFR_Data[Cost of Inflation], MATCH(A18, CAFR_Data[CFDA], 0))), 0)</f>
        <v/>
      </c>
      <c r="F18" s="26" t="str">
        <f>IFERROR(RANK(E18, $E$6:$E$369)+COUNTIF($E$6:E18, E18) - 1, "")</f>
        <v/>
      </c>
      <c r="H18">
        <v>13</v>
      </c>
      <c r="I18" t="str">
        <f t="shared" si="0"/>
        <v/>
      </c>
      <c r="J18" s="2" t="str">
        <f t="shared" si="1"/>
        <v/>
      </c>
    </row>
    <row r="19" spans="1:10" x14ac:dyDescent="0.25">
      <c r="A19" s="9" t="str">
        <f>IF(Control!$F21="","",INDEX(MemberOrg_Data[CFDA], Control!$F21))</f>
        <v/>
      </c>
      <c r="B19" s="4" t="str">
        <f>IFERROR(INDEX(CAFR_Data[Grant Name], MATCH(A19, CAFR_Data[CFDA], 0)), "")</f>
        <v/>
      </c>
      <c r="C19" s="4" t="str">
        <f>IFERROR(IF(A19 = "", "", INDEX(CAFR_Data[FY 2010], MATCH(A19, CAFR_Data[CFDA], 0))), "Not Reported in CAFR")</f>
        <v/>
      </c>
      <c r="D19" s="4" t="str">
        <f>IFERROR(IF(A19=  "", "", INDEX(CAFR_Data[FY 2018 Adjusted], MATCH(A19, CAFR_Data[CFDA], 0))), "Not Reported in CAFR")</f>
        <v/>
      </c>
      <c r="E19" s="4" t="str">
        <f>IFERROR(IF(A19 = "", "", INDEX(CAFR_Data[Cost of Inflation], MATCH(A19, CAFR_Data[CFDA], 0))), 0)</f>
        <v/>
      </c>
      <c r="F19" s="26" t="str">
        <f>IFERROR(RANK(E19, $E$6:$E$369)+COUNTIF($E$6:E19, E19) - 1, "")</f>
        <v/>
      </c>
      <c r="H19">
        <v>14</v>
      </c>
      <c r="I19" t="str">
        <f t="shared" si="0"/>
        <v/>
      </c>
      <c r="J19" s="2" t="str">
        <f t="shared" si="1"/>
        <v/>
      </c>
    </row>
    <row r="20" spans="1:10" x14ac:dyDescent="0.25">
      <c r="A20" s="9" t="str">
        <f>IF(Control!$F22="","",INDEX(MemberOrg_Data[CFDA], Control!$F22))</f>
        <v/>
      </c>
      <c r="B20" s="4" t="str">
        <f>IFERROR(INDEX(CAFR_Data[Grant Name], MATCH(A20, CAFR_Data[CFDA], 0)), "")</f>
        <v/>
      </c>
      <c r="C20" s="4" t="str">
        <f>IFERROR(IF(A20 = "", "", INDEX(CAFR_Data[FY 2010], MATCH(A20, CAFR_Data[CFDA], 0))), "Not Reported in CAFR")</f>
        <v/>
      </c>
      <c r="D20" s="4" t="str">
        <f>IFERROR(IF(A20=  "", "", INDEX(CAFR_Data[FY 2018 Adjusted], MATCH(A20, CAFR_Data[CFDA], 0))), "Not Reported in CAFR")</f>
        <v/>
      </c>
      <c r="E20" s="4" t="str">
        <f>IFERROR(IF(A20 = "", "", INDEX(CAFR_Data[Cost of Inflation], MATCH(A20, CAFR_Data[CFDA], 0))), 0)</f>
        <v/>
      </c>
      <c r="F20" s="26" t="str">
        <f>IFERROR(RANK(E20, $E$6:$E$369)+COUNTIF($E$6:E20, E20) - 1, "")</f>
        <v/>
      </c>
      <c r="H20">
        <v>15</v>
      </c>
      <c r="I20" t="str">
        <f t="shared" si="0"/>
        <v/>
      </c>
      <c r="J20" s="2" t="str">
        <f t="shared" si="1"/>
        <v/>
      </c>
    </row>
    <row r="21" spans="1:10" x14ac:dyDescent="0.25">
      <c r="A21" s="9" t="str">
        <f>IF(Control!$F23="","",INDEX(MemberOrg_Data[CFDA], Control!$F23))</f>
        <v/>
      </c>
      <c r="B21" s="4" t="str">
        <f>IFERROR(INDEX(CAFR_Data[Grant Name], MATCH(A21, CAFR_Data[CFDA], 0)), "")</f>
        <v/>
      </c>
      <c r="C21" s="4" t="str">
        <f>IFERROR(IF(A21 = "", "", INDEX(CAFR_Data[FY 2010], MATCH(A21, CAFR_Data[CFDA], 0))), "Not Reported in CAFR")</f>
        <v/>
      </c>
      <c r="D21" s="4" t="str">
        <f>IFERROR(IF(A21=  "", "", INDEX(CAFR_Data[FY 2018 Adjusted], MATCH(A21, CAFR_Data[CFDA], 0))), "Not Reported in CAFR")</f>
        <v/>
      </c>
      <c r="E21" s="4" t="str">
        <f>IFERROR(IF(A21 = "", "", INDEX(CAFR_Data[Cost of Inflation], MATCH(A21, CAFR_Data[CFDA], 0))), 0)</f>
        <v/>
      </c>
      <c r="F21" s="26" t="str">
        <f>IFERROR(RANK(E21, $E$6:$E$369)+COUNTIF($E$6:E21, E21) - 1, "")</f>
        <v/>
      </c>
      <c r="H21">
        <v>16</v>
      </c>
      <c r="I21" t="str">
        <f t="shared" si="0"/>
        <v/>
      </c>
      <c r="J21" s="2" t="str">
        <f t="shared" si="1"/>
        <v/>
      </c>
    </row>
    <row r="22" spans="1:10" x14ac:dyDescent="0.25">
      <c r="A22" s="9" t="str">
        <f>IF(Control!$F24="","",INDEX(MemberOrg_Data[CFDA], Control!$F24))</f>
        <v/>
      </c>
      <c r="B22" s="4" t="str">
        <f>IFERROR(INDEX(CAFR_Data[Grant Name], MATCH(A22, CAFR_Data[CFDA], 0)), "")</f>
        <v/>
      </c>
      <c r="C22" s="4" t="str">
        <f>IFERROR(IF(A22 = "", "", INDEX(CAFR_Data[FY 2010], MATCH(A22, CAFR_Data[CFDA], 0))), "Not Reported in CAFR")</f>
        <v/>
      </c>
      <c r="D22" s="4" t="str">
        <f>IFERROR(IF(A22=  "", "", INDEX(CAFR_Data[FY 2018 Adjusted], MATCH(A22, CAFR_Data[CFDA], 0))), "Not Reported in CAFR")</f>
        <v/>
      </c>
      <c r="E22" s="4" t="str">
        <f>IFERROR(IF(A22 = "", "", INDEX(CAFR_Data[Cost of Inflation], MATCH(A22, CAFR_Data[CFDA], 0))), 0)</f>
        <v/>
      </c>
      <c r="F22" s="26" t="str">
        <f>IFERROR(RANK(E22, $E$6:$E$369)+COUNTIF($E$6:E22, E22) - 1, "")</f>
        <v/>
      </c>
      <c r="H22">
        <v>17</v>
      </c>
      <c r="I22" t="str">
        <f t="shared" si="0"/>
        <v/>
      </c>
      <c r="J22" s="2" t="str">
        <f t="shared" si="1"/>
        <v/>
      </c>
    </row>
    <row r="23" spans="1:10" x14ac:dyDescent="0.25">
      <c r="A23" s="9" t="str">
        <f>IF(Control!$F25="","",INDEX(MemberOrg_Data[CFDA], Control!$F25))</f>
        <v/>
      </c>
      <c r="B23" s="4" t="str">
        <f>IFERROR(INDEX(CAFR_Data[Grant Name], MATCH(A23, CAFR_Data[CFDA], 0)), "")</f>
        <v/>
      </c>
      <c r="C23" s="4" t="str">
        <f>IFERROR(IF(A23 = "", "", INDEX(CAFR_Data[FY 2010], MATCH(A23, CAFR_Data[CFDA], 0))), "Not Reported in CAFR")</f>
        <v/>
      </c>
      <c r="D23" s="4" t="str">
        <f>IFERROR(IF(A23=  "", "", INDEX(CAFR_Data[FY 2018 Adjusted], MATCH(A23, CAFR_Data[CFDA], 0))), "Not Reported in CAFR")</f>
        <v/>
      </c>
      <c r="E23" s="4" t="str">
        <f>IFERROR(IF(A23 = "", "", INDEX(CAFR_Data[Cost of Inflation], MATCH(A23, CAFR_Data[CFDA], 0))), 0)</f>
        <v/>
      </c>
      <c r="F23" s="26" t="str">
        <f>IFERROR(RANK(E23, $E$6:$E$369)+COUNTIF($E$6:E23, E23) - 1, "")</f>
        <v/>
      </c>
      <c r="H23">
        <v>18</v>
      </c>
      <c r="I23" t="str">
        <f t="shared" si="0"/>
        <v/>
      </c>
      <c r="J23" s="2" t="str">
        <f t="shared" si="1"/>
        <v/>
      </c>
    </row>
    <row r="24" spans="1:10" x14ac:dyDescent="0.25">
      <c r="A24" s="9" t="str">
        <f>IF(Control!$F26="","",INDEX(MemberOrg_Data[CFDA], Control!$F26))</f>
        <v/>
      </c>
      <c r="B24" s="4" t="str">
        <f>IFERROR(INDEX(CAFR_Data[Grant Name], MATCH(A24, CAFR_Data[CFDA], 0)), "")</f>
        <v/>
      </c>
      <c r="C24" s="4" t="str">
        <f>IFERROR(IF(A24 = "", "", INDEX(CAFR_Data[FY 2010], MATCH(A24, CAFR_Data[CFDA], 0))), "Not Reported in CAFR")</f>
        <v/>
      </c>
      <c r="D24" s="4" t="str">
        <f>IFERROR(IF(A24=  "", "", INDEX(CAFR_Data[FY 2018 Adjusted], MATCH(A24, CAFR_Data[CFDA], 0))), "Not Reported in CAFR")</f>
        <v/>
      </c>
      <c r="E24" s="4" t="str">
        <f>IFERROR(IF(A24 = "", "", INDEX(CAFR_Data[Cost of Inflation], MATCH(A24, CAFR_Data[CFDA], 0))), 0)</f>
        <v/>
      </c>
      <c r="F24" s="26" t="str">
        <f>IFERROR(RANK(E24, $E$6:$E$369)+COUNTIF($E$6:E24, E24) - 1, "")</f>
        <v/>
      </c>
      <c r="H24">
        <v>19</v>
      </c>
      <c r="I24" t="str">
        <f t="shared" si="0"/>
        <v/>
      </c>
      <c r="J24" s="2" t="str">
        <f t="shared" si="1"/>
        <v/>
      </c>
    </row>
    <row r="25" spans="1:10" x14ac:dyDescent="0.25">
      <c r="A25" s="9" t="str">
        <f>IF(Control!$F27="","",INDEX(MemberOrg_Data[CFDA], Control!$F27))</f>
        <v/>
      </c>
      <c r="B25" s="4" t="str">
        <f>IFERROR(INDEX(CAFR_Data[Grant Name], MATCH(A25, CAFR_Data[CFDA], 0)), "")</f>
        <v/>
      </c>
      <c r="C25" s="4" t="str">
        <f>IFERROR(IF(A25 = "", "", INDEX(CAFR_Data[FY 2010], MATCH(A25, CAFR_Data[CFDA], 0))), "Not Reported in CAFR")</f>
        <v/>
      </c>
      <c r="D25" s="4" t="str">
        <f>IFERROR(IF(A25=  "", "", INDEX(CAFR_Data[FY 2018 Adjusted], MATCH(A25, CAFR_Data[CFDA], 0))), "Not Reported in CAFR")</f>
        <v/>
      </c>
      <c r="E25" s="4" t="str">
        <f>IFERROR(IF(A25 = "", "", INDEX(CAFR_Data[Cost of Inflation], MATCH(A25, CAFR_Data[CFDA], 0))), 0)</f>
        <v/>
      </c>
      <c r="F25" s="26" t="str">
        <f>IFERROR(RANK(E25, $E$6:$E$369)+COUNTIF($E$6:E25, E25) - 1, "")</f>
        <v/>
      </c>
      <c r="H25">
        <v>20</v>
      </c>
      <c r="I25" t="str">
        <f t="shared" si="0"/>
        <v/>
      </c>
      <c r="J25" s="2" t="str">
        <f t="shared" si="1"/>
        <v/>
      </c>
    </row>
    <row r="26" spans="1:10" x14ac:dyDescent="0.25">
      <c r="A26" s="9" t="str">
        <f>IF(Control!$F28="","",INDEX(MemberOrg_Data[CFDA], Control!$F28))</f>
        <v/>
      </c>
      <c r="B26" s="4" t="str">
        <f>IFERROR(INDEX(CAFR_Data[Grant Name], MATCH(A26, CAFR_Data[CFDA], 0)), "")</f>
        <v/>
      </c>
      <c r="C26" s="4" t="str">
        <f>IFERROR(IF(A26 = "", "", INDEX(CAFR_Data[FY 2010], MATCH(A26, CAFR_Data[CFDA], 0))), "Not Reported in CAFR")</f>
        <v/>
      </c>
      <c r="D26" s="4" t="str">
        <f>IFERROR(IF(A26=  "", "", INDEX(CAFR_Data[FY 2018 Adjusted], MATCH(A26, CAFR_Data[CFDA], 0))), "Not Reported in CAFR")</f>
        <v/>
      </c>
      <c r="E26" s="4" t="str">
        <f>IFERROR(IF(A26 = "", "", INDEX(CAFR_Data[Cost of Inflation], MATCH(A26, CAFR_Data[CFDA], 0))), 0)</f>
        <v/>
      </c>
      <c r="F26" s="26" t="str">
        <f>IFERROR(RANK(E26, $E$6:$E$369)+COUNTIF($E$6:E26, E26) - 1, "")</f>
        <v/>
      </c>
      <c r="H26">
        <v>21</v>
      </c>
      <c r="I26" t="str">
        <f t="shared" si="0"/>
        <v/>
      </c>
      <c r="J26" s="2" t="str">
        <f t="shared" si="1"/>
        <v/>
      </c>
    </row>
    <row r="27" spans="1:10" x14ac:dyDescent="0.25">
      <c r="A27" s="9" t="str">
        <f>IF(Control!$F29="","",INDEX(MemberOrg_Data[CFDA], Control!$F29))</f>
        <v/>
      </c>
      <c r="B27" s="4" t="str">
        <f>IFERROR(INDEX(CAFR_Data[Grant Name], MATCH(A27, CAFR_Data[CFDA], 0)), "")</f>
        <v/>
      </c>
      <c r="C27" s="4" t="str">
        <f>IFERROR(IF(A27 = "", "", INDEX(CAFR_Data[FY 2010], MATCH(A27, CAFR_Data[CFDA], 0))), "Not Reported in CAFR")</f>
        <v/>
      </c>
      <c r="D27" s="4" t="str">
        <f>IFERROR(IF(A27=  "", "", INDEX(CAFR_Data[FY 2018 Adjusted], MATCH(A27, CAFR_Data[CFDA], 0))), "Not Reported in CAFR")</f>
        <v/>
      </c>
      <c r="E27" s="4" t="str">
        <f>IFERROR(IF(A27 = "", "", INDEX(CAFR_Data[Cost of Inflation], MATCH(A27, CAFR_Data[CFDA], 0))), 0)</f>
        <v/>
      </c>
      <c r="F27" s="26" t="str">
        <f>IFERROR(RANK(E27, $E$6:$E$369)+COUNTIF($E$6:E27, E27) - 1, "")</f>
        <v/>
      </c>
      <c r="H27">
        <v>22</v>
      </c>
      <c r="I27" t="str">
        <f t="shared" si="0"/>
        <v/>
      </c>
      <c r="J27" s="2" t="str">
        <f t="shared" si="1"/>
        <v/>
      </c>
    </row>
    <row r="28" spans="1:10" x14ac:dyDescent="0.25">
      <c r="A28" s="9" t="str">
        <f>IF(Control!$F30="","",INDEX(MemberOrg_Data[CFDA], Control!$F30))</f>
        <v/>
      </c>
      <c r="B28" s="4" t="str">
        <f>IFERROR(INDEX(CAFR_Data[Grant Name], MATCH(A28, CAFR_Data[CFDA], 0)), "")</f>
        <v/>
      </c>
      <c r="C28" s="4" t="str">
        <f>IFERROR(IF(A28 = "", "", INDEX(CAFR_Data[FY 2010], MATCH(A28, CAFR_Data[CFDA], 0))), "Not Reported in CAFR")</f>
        <v/>
      </c>
      <c r="D28" s="4" t="str">
        <f>IFERROR(IF(A28=  "", "", INDEX(CAFR_Data[FY 2018 Adjusted], MATCH(A28, CAFR_Data[CFDA], 0))), "Not Reported in CAFR")</f>
        <v/>
      </c>
      <c r="E28" s="4" t="str">
        <f>IFERROR(IF(A28 = "", "", INDEX(CAFR_Data[Cost of Inflation], MATCH(A28, CAFR_Data[CFDA], 0))), 0)</f>
        <v/>
      </c>
      <c r="F28" s="26" t="str">
        <f>IFERROR(RANK(E28, $E$6:$E$369)+COUNTIF($E$6:E28, E28) - 1, "")</f>
        <v/>
      </c>
      <c r="H28">
        <v>23</v>
      </c>
      <c r="I28" t="str">
        <f t="shared" si="0"/>
        <v/>
      </c>
      <c r="J28" s="2" t="str">
        <f t="shared" si="1"/>
        <v/>
      </c>
    </row>
    <row r="29" spans="1:10" x14ac:dyDescent="0.25">
      <c r="A29" s="9" t="str">
        <f>IF(Control!$F31="","",INDEX(MemberOrg_Data[CFDA], Control!$F31))</f>
        <v/>
      </c>
      <c r="B29" s="4" t="str">
        <f>IFERROR(INDEX(CAFR_Data[Grant Name], MATCH(A29, CAFR_Data[CFDA], 0)), "")</f>
        <v/>
      </c>
      <c r="C29" s="4" t="str">
        <f>IFERROR(IF(A29 = "", "", INDEX(CAFR_Data[FY 2010], MATCH(A29, CAFR_Data[CFDA], 0))), "Not Reported in CAFR")</f>
        <v/>
      </c>
      <c r="D29" s="4" t="str">
        <f>IFERROR(IF(A29=  "", "", INDEX(CAFR_Data[FY 2018 Adjusted], MATCH(A29, CAFR_Data[CFDA], 0))), "Not Reported in CAFR")</f>
        <v/>
      </c>
      <c r="E29" s="4" t="str">
        <f>IFERROR(IF(A29 = "", "", INDEX(CAFR_Data[Cost of Inflation], MATCH(A29, CAFR_Data[CFDA], 0))), 0)</f>
        <v/>
      </c>
      <c r="F29" s="26" t="str">
        <f>IFERROR(RANK(E29, $E$6:$E$369)+COUNTIF($E$6:E29, E29) - 1, "")</f>
        <v/>
      </c>
      <c r="H29">
        <v>24</v>
      </c>
      <c r="I29" t="str">
        <f t="shared" si="0"/>
        <v/>
      </c>
      <c r="J29" s="2" t="str">
        <f t="shared" si="1"/>
        <v/>
      </c>
    </row>
    <row r="30" spans="1:10" x14ac:dyDescent="0.25">
      <c r="A30" s="9" t="str">
        <f>IF(Control!$F32="","",INDEX(MemberOrg_Data[CFDA], Control!$F32))</f>
        <v/>
      </c>
      <c r="B30" s="4" t="str">
        <f>IFERROR(INDEX(CAFR_Data[Grant Name], MATCH(A30, CAFR_Data[CFDA], 0)), "")</f>
        <v/>
      </c>
      <c r="C30" s="4" t="str">
        <f>IFERROR(IF(A30 = "", "", INDEX(CAFR_Data[FY 2010], MATCH(A30, CAFR_Data[CFDA], 0))), "Not Reported in CAFR")</f>
        <v/>
      </c>
      <c r="D30" s="4" t="str">
        <f>IFERROR(IF(A30=  "", "", INDEX(CAFR_Data[FY 2018 Adjusted], MATCH(A30, CAFR_Data[CFDA], 0))), "Not Reported in CAFR")</f>
        <v/>
      </c>
      <c r="E30" s="4" t="str">
        <f>IFERROR(IF(A30 = "", "", INDEX(CAFR_Data[Cost of Inflation], MATCH(A30, CAFR_Data[CFDA], 0))), 0)</f>
        <v/>
      </c>
      <c r="F30" s="26" t="str">
        <f>IFERROR(RANK(E30, $E$6:$E$369)+COUNTIF($E$6:E30, E30) - 1, "")</f>
        <v/>
      </c>
      <c r="H30">
        <v>25</v>
      </c>
      <c r="I30" t="str">
        <f t="shared" si="0"/>
        <v/>
      </c>
      <c r="J30" s="2" t="str">
        <f t="shared" si="1"/>
        <v/>
      </c>
    </row>
    <row r="31" spans="1:10" x14ac:dyDescent="0.25">
      <c r="A31" s="9" t="str">
        <f>IF(Control!$F33="","",INDEX(MemberOrg_Data[CFDA], Control!$F33))</f>
        <v/>
      </c>
      <c r="B31" s="4" t="str">
        <f>IFERROR(INDEX(CAFR_Data[Grant Name], MATCH(A31, CAFR_Data[CFDA], 0)), "")</f>
        <v/>
      </c>
      <c r="C31" s="4" t="str">
        <f>IFERROR(IF(A31 = "", "", INDEX(CAFR_Data[FY 2010], MATCH(A31, CAFR_Data[CFDA], 0))), "Not Reported in CAFR")</f>
        <v/>
      </c>
      <c r="D31" s="4" t="str">
        <f>IFERROR(IF(A31=  "", "", INDEX(CAFR_Data[FY 2018 Adjusted], MATCH(A31, CAFR_Data[CFDA], 0))), "Not Reported in CAFR")</f>
        <v/>
      </c>
      <c r="E31" s="4" t="str">
        <f>IFERROR(IF(A31 = "", "", INDEX(CAFR_Data[Cost of Inflation], MATCH(A31, CAFR_Data[CFDA], 0))), 0)</f>
        <v/>
      </c>
      <c r="F31" s="26" t="str">
        <f>IFERROR(RANK(E31, $E$6:$E$369)+COUNTIF($E$6:E31, E31) - 1, "")</f>
        <v/>
      </c>
      <c r="H31">
        <v>26</v>
      </c>
      <c r="I31" t="str">
        <f t="shared" si="0"/>
        <v/>
      </c>
      <c r="J31" s="2" t="str">
        <f t="shared" si="1"/>
        <v/>
      </c>
    </row>
    <row r="32" spans="1:10" x14ac:dyDescent="0.25">
      <c r="A32" s="9" t="str">
        <f>IF(Control!$F34="","",INDEX(MemberOrg_Data[CFDA], Control!$F34))</f>
        <v/>
      </c>
      <c r="B32" s="4" t="str">
        <f>IFERROR(INDEX(CAFR_Data[Grant Name], MATCH(A32, CAFR_Data[CFDA], 0)), "")</f>
        <v/>
      </c>
      <c r="C32" s="4" t="str">
        <f>IFERROR(IF(A32 = "", "", INDEX(CAFR_Data[FY 2010], MATCH(A32, CAFR_Data[CFDA], 0))), "Not Reported in CAFR")</f>
        <v/>
      </c>
      <c r="D32" s="4" t="str">
        <f>IFERROR(IF(A32=  "", "", INDEX(CAFR_Data[FY 2018 Adjusted], MATCH(A32, CAFR_Data[CFDA], 0))), "Not Reported in CAFR")</f>
        <v/>
      </c>
      <c r="E32" s="4" t="str">
        <f>IFERROR(IF(A32 = "", "", INDEX(CAFR_Data[Cost of Inflation], MATCH(A32, CAFR_Data[CFDA], 0))), 0)</f>
        <v/>
      </c>
      <c r="F32" s="26" t="str">
        <f>IFERROR(RANK(E32, $E$6:$E$369)+COUNTIF($E$6:E32, E32) - 1, "")</f>
        <v/>
      </c>
      <c r="H32">
        <v>27</v>
      </c>
      <c r="I32" t="str">
        <f t="shared" si="0"/>
        <v/>
      </c>
      <c r="J32" s="2" t="str">
        <f t="shared" si="1"/>
        <v/>
      </c>
    </row>
    <row r="33" spans="1:13" x14ac:dyDescent="0.25">
      <c r="A33" s="9" t="str">
        <f>IF(Control!$F35="","",INDEX(MemberOrg_Data[CFDA], Control!$F35))</f>
        <v/>
      </c>
      <c r="B33" s="4" t="str">
        <f>IFERROR(INDEX(CAFR_Data[Grant Name], MATCH(A33, CAFR_Data[CFDA], 0)), "")</f>
        <v/>
      </c>
      <c r="C33" s="4" t="str">
        <f>IFERROR(IF(A33 = "", "", INDEX(CAFR_Data[FY 2010], MATCH(A33, CAFR_Data[CFDA], 0))), "Not Reported in CAFR")</f>
        <v/>
      </c>
      <c r="D33" s="4" t="str">
        <f>IFERROR(IF(A33=  "", "", INDEX(CAFR_Data[FY 2018 Adjusted], MATCH(A33, CAFR_Data[CFDA], 0))), "Not Reported in CAFR")</f>
        <v/>
      </c>
      <c r="E33" s="4" t="str">
        <f>IFERROR(IF(A33 = "", "", INDEX(CAFR_Data[Cost of Inflation], MATCH(A33, CAFR_Data[CFDA], 0))), 0)</f>
        <v/>
      </c>
      <c r="F33" s="26" t="str">
        <f>IFERROR(RANK(E33, $E$6:$E$369)+COUNTIF($E$6:E33, E33) - 1, "")</f>
        <v/>
      </c>
      <c r="H33">
        <v>28</v>
      </c>
      <c r="I33" t="str">
        <f t="shared" si="0"/>
        <v/>
      </c>
      <c r="J33" s="2" t="str">
        <f t="shared" si="1"/>
        <v/>
      </c>
    </row>
    <row r="34" spans="1:13" x14ac:dyDescent="0.25">
      <c r="A34" s="9" t="str">
        <f>IF(Control!$F36="","",INDEX(MemberOrg_Data[CFDA], Control!$F36))</f>
        <v/>
      </c>
      <c r="B34" s="4" t="str">
        <f>IFERROR(INDEX(CAFR_Data[Grant Name], MATCH(A34, CAFR_Data[CFDA], 0)), "")</f>
        <v/>
      </c>
      <c r="C34" s="4" t="str">
        <f>IFERROR(IF(A34 = "", "", INDEX(CAFR_Data[FY 2010], MATCH(A34, CAFR_Data[CFDA], 0))), "Not Reported in CAFR")</f>
        <v/>
      </c>
      <c r="D34" s="4" t="str">
        <f>IFERROR(IF(A34=  "", "", INDEX(CAFR_Data[FY 2018 Adjusted], MATCH(A34, CAFR_Data[CFDA], 0))), "Not Reported in CAFR")</f>
        <v/>
      </c>
      <c r="E34" s="4" t="str">
        <f>IFERROR(IF(A34 = "", "", INDEX(CAFR_Data[Cost of Inflation], MATCH(A34, CAFR_Data[CFDA], 0))), 0)</f>
        <v/>
      </c>
      <c r="F34" s="26" t="str">
        <f>IFERROR(RANK(E34, $E$6:$E$369)+COUNTIF($E$6:E34, E34) - 1, "")</f>
        <v/>
      </c>
      <c r="H34">
        <v>29</v>
      </c>
      <c r="I34" t="str">
        <f t="shared" si="0"/>
        <v/>
      </c>
      <c r="J34" s="2" t="str">
        <f t="shared" si="1"/>
        <v/>
      </c>
    </row>
    <row r="35" spans="1:13" x14ac:dyDescent="0.25">
      <c r="A35" s="9" t="str">
        <f>IF(Control!$F37="","",INDEX(MemberOrg_Data[CFDA], Control!$F37))</f>
        <v/>
      </c>
      <c r="B35" s="4" t="str">
        <f>IFERROR(INDEX(CAFR_Data[Grant Name], MATCH(A35, CAFR_Data[CFDA], 0)), "")</f>
        <v/>
      </c>
      <c r="C35" s="4" t="str">
        <f>IFERROR(IF(A35 = "", "", INDEX(CAFR_Data[FY 2010], MATCH(A35, CAFR_Data[CFDA], 0))), "Not Reported in CAFR")</f>
        <v/>
      </c>
      <c r="D35" s="4" t="str">
        <f>IFERROR(IF(A35=  "", "", INDEX(CAFR_Data[FY 2018 Adjusted], MATCH(A35, CAFR_Data[CFDA], 0))), "Not Reported in CAFR")</f>
        <v/>
      </c>
      <c r="E35" s="4" t="str">
        <f>IFERROR(IF(A35 = "", "", INDEX(CAFR_Data[Cost of Inflation], MATCH(A35, CAFR_Data[CFDA], 0))), 0)</f>
        <v/>
      </c>
      <c r="F35" s="26" t="str">
        <f>IFERROR(RANK(E35, $E$6:$E$369)+COUNTIF($E$6:E35, E35) - 1, "")</f>
        <v/>
      </c>
      <c r="H35">
        <v>30</v>
      </c>
      <c r="I35" t="str">
        <f t="shared" si="0"/>
        <v/>
      </c>
      <c r="J35" s="2" t="str">
        <f t="shared" si="1"/>
        <v/>
      </c>
    </row>
    <row r="36" spans="1:13" x14ac:dyDescent="0.25">
      <c r="A36" s="9" t="str">
        <f>IF(Control!$F38="","",INDEX(MemberOrg_Data[CFDA], Control!$F38))</f>
        <v/>
      </c>
      <c r="B36" s="4" t="str">
        <f>IFERROR(INDEX(CAFR_Data[Grant Name], MATCH(A36, CAFR_Data[CFDA], 0)), "")</f>
        <v/>
      </c>
      <c r="C36" s="4" t="str">
        <f>IFERROR(IF(A36 = "", "", INDEX(CAFR_Data[FY 2010], MATCH(A36, CAFR_Data[CFDA], 0))), "Not Reported in CAFR")</f>
        <v/>
      </c>
      <c r="D36" s="4" t="str">
        <f>IFERROR(IF(A36=  "", "", INDEX(CAFR_Data[FY 2018 Adjusted], MATCH(A36, CAFR_Data[CFDA], 0))), "Not Reported in CAFR")</f>
        <v/>
      </c>
      <c r="E36" s="4" t="str">
        <f>IFERROR(IF(A36 = "", "", INDEX(CAFR_Data[Cost of Inflation], MATCH(A36, CAFR_Data[CFDA], 0))), 0)</f>
        <v/>
      </c>
      <c r="F36" s="26" t="str">
        <f>IFERROR(RANK(E36, $E$6:$E$369)+COUNTIF($E$6:E36, E36) - 1, "")</f>
        <v/>
      </c>
      <c r="H36">
        <v>31</v>
      </c>
      <c r="I36" t="str">
        <f t="shared" si="0"/>
        <v/>
      </c>
      <c r="J36" s="2" t="str">
        <f t="shared" si="1"/>
        <v/>
      </c>
    </row>
    <row r="37" spans="1:13" ht="18.75" x14ac:dyDescent="0.25">
      <c r="A37" s="9" t="str">
        <f>IF(Control!$F39="","",INDEX(MemberOrg_Data[CFDA], Control!$F39))</f>
        <v/>
      </c>
      <c r="B37" s="4" t="str">
        <f>IFERROR(INDEX(CAFR_Data[Grant Name], MATCH(A37, CAFR_Data[CFDA], 0)), "")</f>
        <v/>
      </c>
      <c r="C37" s="4" t="str">
        <f>IFERROR(IF(A37 = "", "", INDEX(CAFR_Data[FY 2010], MATCH(A37, CAFR_Data[CFDA], 0))), "Not Reported in CAFR")</f>
        <v/>
      </c>
      <c r="D37" s="4" t="str">
        <f>IFERROR(IF(A37=  "", "", INDEX(CAFR_Data[FY 2018 Adjusted], MATCH(A37, CAFR_Data[CFDA], 0))), "Not Reported in CAFR")</f>
        <v/>
      </c>
      <c r="E37" s="4" t="str">
        <f>IFERROR(IF(A37 = "", "", INDEX(CAFR_Data[Cost of Inflation], MATCH(A37, CAFR_Data[CFDA], 0))), 0)</f>
        <v/>
      </c>
      <c r="F37" s="26" t="str">
        <f>IFERROR(RANK(E37, $E$6:$E$369)+COUNTIF($E$6:E37, E37) - 1, "")</f>
        <v/>
      </c>
      <c r="H37">
        <v>32</v>
      </c>
      <c r="I37" t="str">
        <f t="shared" si="0"/>
        <v/>
      </c>
      <c r="J37" s="2" t="str">
        <f t="shared" si="1"/>
        <v/>
      </c>
      <c r="M37" s="34" t="s">
        <v>118</v>
      </c>
    </row>
    <row r="38" spans="1:13" x14ac:dyDescent="0.25">
      <c r="A38" s="9" t="str">
        <f>IF(Control!$F40="","",INDEX(MemberOrg_Data[CFDA], Control!$F40))</f>
        <v/>
      </c>
      <c r="B38" s="4" t="str">
        <f>IFERROR(INDEX(CAFR_Data[Grant Name], MATCH(A38, CAFR_Data[CFDA], 0)), "")</f>
        <v/>
      </c>
      <c r="C38" s="4" t="str">
        <f>IFERROR(IF(A38 = "", "", INDEX(CAFR_Data[FY 2010], MATCH(A38, CAFR_Data[CFDA], 0))), "Not Reported in CAFR")</f>
        <v/>
      </c>
      <c r="D38" s="4" t="str">
        <f>IFERROR(IF(A38=  "", "", INDEX(CAFR_Data[FY 2018 Adjusted], MATCH(A38, CAFR_Data[CFDA], 0))), "Not Reported in CAFR")</f>
        <v/>
      </c>
      <c r="E38" s="4" t="str">
        <f>IFERROR(IF(A38 = "", "", INDEX(CAFR_Data[Cost of Inflation], MATCH(A38, CAFR_Data[CFDA], 0))), 0)</f>
        <v/>
      </c>
      <c r="F38" s="26" t="str">
        <f>IFERROR(RANK(E38, $E$6:$E$369)+COUNTIF($E$6:E38, E38) - 1, "")</f>
        <v/>
      </c>
      <c r="H38">
        <v>33</v>
      </c>
      <c r="I38" t="str">
        <f t="shared" si="0"/>
        <v/>
      </c>
      <c r="J38" s="2" t="str">
        <f t="shared" si="1"/>
        <v/>
      </c>
    </row>
    <row r="39" spans="1:13" x14ac:dyDescent="0.25">
      <c r="A39" s="9" t="str">
        <f>IF(Control!$F41="","",INDEX(MemberOrg_Data[CFDA], Control!$F41))</f>
        <v/>
      </c>
      <c r="B39" s="4" t="str">
        <f>IFERROR(INDEX(CAFR_Data[Grant Name], MATCH(A39, CAFR_Data[CFDA], 0)), "")</f>
        <v/>
      </c>
      <c r="C39" s="4" t="str">
        <f>IFERROR(IF(A39 = "", "", INDEX(CAFR_Data[FY 2010], MATCH(A39, CAFR_Data[CFDA], 0))), "Not Reported in CAFR")</f>
        <v/>
      </c>
      <c r="D39" s="4" t="str">
        <f>IFERROR(IF(A39=  "", "", INDEX(CAFR_Data[FY 2018 Adjusted], MATCH(A39, CAFR_Data[CFDA], 0))), "Not Reported in CAFR")</f>
        <v/>
      </c>
      <c r="E39" s="4" t="str">
        <f>IFERROR(IF(A39 = "", "", INDEX(CAFR_Data[Cost of Inflation], MATCH(A39, CAFR_Data[CFDA], 0))), 0)</f>
        <v/>
      </c>
      <c r="F39" s="26" t="str">
        <f>IFERROR(RANK(E39, $E$6:$E$369)+COUNTIF($E$6:E39, E39) - 1, "")</f>
        <v/>
      </c>
      <c r="H39">
        <v>34</v>
      </c>
      <c r="I39" t="str">
        <f t="shared" si="0"/>
        <v/>
      </c>
      <c r="J39" s="2" t="str">
        <f t="shared" si="1"/>
        <v/>
      </c>
    </row>
    <row r="40" spans="1:13" x14ac:dyDescent="0.25">
      <c r="A40" s="9" t="str">
        <f>IF(Control!$F42="","",INDEX(MemberOrg_Data[CFDA], Control!$F42))</f>
        <v/>
      </c>
      <c r="B40" s="4" t="str">
        <f>IFERROR(INDEX(CAFR_Data[Grant Name], MATCH(A40, CAFR_Data[CFDA], 0)), "")</f>
        <v/>
      </c>
      <c r="C40" s="4" t="str">
        <f>IFERROR(IF(A40 = "", "", INDEX(CAFR_Data[FY 2010], MATCH(A40, CAFR_Data[CFDA], 0))), "Not Reported in CAFR")</f>
        <v/>
      </c>
      <c r="D40" s="4" t="str">
        <f>IFERROR(IF(A40=  "", "", INDEX(CAFR_Data[FY 2018 Adjusted], MATCH(A40, CAFR_Data[CFDA], 0))), "Not Reported in CAFR")</f>
        <v/>
      </c>
      <c r="E40" s="4" t="str">
        <f>IFERROR(IF(A40 = "", "", INDEX(CAFR_Data[Cost of Inflation], MATCH(A40, CAFR_Data[CFDA], 0))), 0)</f>
        <v/>
      </c>
      <c r="F40" s="26" t="str">
        <f>IFERROR(RANK(E40, $E$6:$E$369)+COUNTIF($E$6:E40, E40) - 1, "")</f>
        <v/>
      </c>
      <c r="H40">
        <v>35</v>
      </c>
      <c r="I40" t="str">
        <f t="shared" si="0"/>
        <v/>
      </c>
      <c r="J40" s="2" t="str">
        <f t="shared" si="1"/>
        <v/>
      </c>
    </row>
    <row r="41" spans="1:13" x14ac:dyDescent="0.25">
      <c r="A41" s="9" t="str">
        <f>IF(Control!$F43="","",INDEX(MemberOrg_Data[CFDA], Control!$F43))</f>
        <v/>
      </c>
      <c r="B41" s="4" t="str">
        <f>IFERROR(INDEX(CAFR_Data[Grant Name], MATCH(A41, CAFR_Data[CFDA], 0)), "")</f>
        <v/>
      </c>
      <c r="C41" s="4" t="str">
        <f>IFERROR(IF(A41 = "", "", INDEX(CAFR_Data[FY 2010], MATCH(A41, CAFR_Data[CFDA], 0))), "Not Reported in CAFR")</f>
        <v/>
      </c>
      <c r="D41" s="4" t="str">
        <f>IFERROR(IF(A41=  "", "", INDEX(CAFR_Data[FY 2018 Adjusted], MATCH(A41, CAFR_Data[CFDA], 0))), "Not Reported in CAFR")</f>
        <v/>
      </c>
      <c r="E41" s="4" t="str">
        <f>IFERROR(IF(A41 = "", "", INDEX(CAFR_Data[Cost of Inflation], MATCH(A41, CAFR_Data[CFDA], 0))), 0)</f>
        <v/>
      </c>
      <c r="F41" s="26" t="str">
        <f>IFERROR(RANK(E41, $E$6:$E$369)+COUNTIF($E$6:E41, E41) - 1, "")</f>
        <v/>
      </c>
      <c r="H41">
        <v>36</v>
      </c>
      <c r="I41" t="str">
        <f t="shared" si="0"/>
        <v/>
      </c>
      <c r="J41" s="2" t="str">
        <f t="shared" si="1"/>
        <v/>
      </c>
    </row>
    <row r="42" spans="1:13" x14ac:dyDescent="0.25">
      <c r="A42" s="9" t="str">
        <f>IF(Control!$F44="","",INDEX(MemberOrg_Data[CFDA], Control!$F44))</f>
        <v/>
      </c>
      <c r="B42" s="4" t="str">
        <f>IFERROR(INDEX(CAFR_Data[Grant Name], MATCH(A42, CAFR_Data[CFDA], 0)), "")</f>
        <v/>
      </c>
      <c r="C42" s="4" t="str">
        <f>IFERROR(IF(A42 = "", "", INDEX(CAFR_Data[FY 2010], MATCH(A42, CAFR_Data[CFDA], 0))), "Not Reported in CAFR")</f>
        <v/>
      </c>
      <c r="D42" s="4" t="str">
        <f>IFERROR(IF(A42=  "", "", INDEX(CAFR_Data[FY 2018 Adjusted], MATCH(A42, CAFR_Data[CFDA], 0))), "Not Reported in CAFR")</f>
        <v/>
      </c>
      <c r="E42" s="4" t="str">
        <f>IFERROR(IF(A42 = "", "", INDEX(CAFR_Data[Cost of Inflation], MATCH(A42, CAFR_Data[CFDA], 0))), 0)</f>
        <v/>
      </c>
      <c r="F42" s="26" t="str">
        <f>IFERROR(RANK(E42, $E$6:$E$369)+COUNTIF($E$6:E42, E42) - 1, "")</f>
        <v/>
      </c>
      <c r="H42">
        <v>37</v>
      </c>
      <c r="I42" t="str">
        <f t="shared" si="0"/>
        <v/>
      </c>
      <c r="J42" s="2" t="str">
        <f t="shared" si="1"/>
        <v/>
      </c>
    </row>
    <row r="43" spans="1:13" x14ac:dyDescent="0.25">
      <c r="A43" s="9" t="str">
        <f>IF(Control!$F45="","",INDEX(MemberOrg_Data[CFDA], Control!$F45))</f>
        <v/>
      </c>
      <c r="B43" s="4" t="str">
        <f>IFERROR(INDEX(CAFR_Data[Grant Name], MATCH(A43, CAFR_Data[CFDA], 0)), "")</f>
        <v/>
      </c>
      <c r="C43" s="4" t="str">
        <f>IFERROR(IF(A43 = "", "", INDEX(CAFR_Data[FY 2010], MATCH(A43, CAFR_Data[CFDA], 0))), "Not Reported in CAFR")</f>
        <v/>
      </c>
      <c r="D43" s="4" t="str">
        <f>IFERROR(IF(A43=  "", "", INDEX(CAFR_Data[FY 2018 Adjusted], MATCH(A43, CAFR_Data[CFDA], 0))), "Not Reported in CAFR")</f>
        <v/>
      </c>
      <c r="E43" s="4" t="str">
        <f>IFERROR(IF(A43 = "", "", INDEX(CAFR_Data[Cost of Inflation], MATCH(A43, CAFR_Data[CFDA], 0))), 0)</f>
        <v/>
      </c>
      <c r="F43" s="26" t="str">
        <f>IFERROR(RANK(E43, $E$6:$E$369)+COUNTIF($E$6:E43, E43) - 1, "")</f>
        <v/>
      </c>
      <c r="H43">
        <v>38</v>
      </c>
      <c r="I43" t="str">
        <f t="shared" si="0"/>
        <v/>
      </c>
      <c r="J43" s="2" t="str">
        <f t="shared" si="1"/>
        <v/>
      </c>
    </row>
    <row r="44" spans="1:13" x14ac:dyDescent="0.25">
      <c r="A44" s="9" t="str">
        <f>IF(Control!$F46="","",INDEX(MemberOrg_Data[CFDA], Control!$F46))</f>
        <v/>
      </c>
      <c r="B44" s="4" t="str">
        <f>IFERROR(INDEX(CAFR_Data[Grant Name], MATCH(A44, CAFR_Data[CFDA], 0)), "")</f>
        <v/>
      </c>
      <c r="C44" s="4" t="str">
        <f>IFERROR(IF(A44 = "", "", INDEX(CAFR_Data[FY 2010], MATCH(A44, CAFR_Data[CFDA], 0))), "Not Reported in CAFR")</f>
        <v/>
      </c>
      <c r="D44" s="4" t="str">
        <f>IFERROR(IF(A44=  "", "", INDEX(CAFR_Data[FY 2018 Adjusted], MATCH(A44, CAFR_Data[CFDA], 0))), "Not Reported in CAFR")</f>
        <v/>
      </c>
      <c r="E44" s="4" t="str">
        <f>IFERROR(IF(A44 = "", "", INDEX(CAFR_Data[Cost of Inflation], MATCH(A44, CAFR_Data[CFDA], 0))), 0)</f>
        <v/>
      </c>
      <c r="F44" s="26" t="str">
        <f>IFERROR(RANK(E44, $E$6:$E$369)+COUNTIF($E$6:E44, E44) - 1, "")</f>
        <v/>
      </c>
      <c r="H44">
        <v>39</v>
      </c>
      <c r="I44" t="str">
        <f t="shared" si="0"/>
        <v/>
      </c>
      <c r="J44" s="2" t="str">
        <f t="shared" si="1"/>
        <v/>
      </c>
    </row>
    <row r="45" spans="1:13" x14ac:dyDescent="0.25">
      <c r="A45" s="9" t="str">
        <f>IF(Control!$F47="","",INDEX(MemberOrg_Data[CFDA], Control!$F47))</f>
        <v/>
      </c>
      <c r="B45" s="4" t="str">
        <f>IFERROR(INDEX(CAFR_Data[Grant Name], MATCH(A45, CAFR_Data[CFDA], 0)), "")</f>
        <v/>
      </c>
      <c r="C45" s="4" t="str">
        <f>IFERROR(IF(A45 = "", "", INDEX(CAFR_Data[FY 2010], MATCH(A45, CAFR_Data[CFDA], 0))), "Not Reported in CAFR")</f>
        <v/>
      </c>
      <c r="D45" s="4" t="str">
        <f>IFERROR(IF(A45=  "", "", INDEX(CAFR_Data[FY 2018 Adjusted], MATCH(A45, CAFR_Data[CFDA], 0))), "Not Reported in CAFR")</f>
        <v/>
      </c>
      <c r="E45" s="4" t="str">
        <f>IFERROR(IF(A45 = "", "", INDEX(CAFR_Data[Cost of Inflation], MATCH(A45, CAFR_Data[CFDA], 0))), 0)</f>
        <v/>
      </c>
      <c r="F45" s="26" t="str">
        <f>IFERROR(RANK(E45, $E$6:$E$369)+COUNTIF($E$6:E45, E45) - 1, "")</f>
        <v/>
      </c>
      <c r="H45">
        <v>40</v>
      </c>
      <c r="I45" t="str">
        <f t="shared" si="0"/>
        <v/>
      </c>
      <c r="J45" s="2" t="str">
        <f t="shared" si="1"/>
        <v/>
      </c>
    </row>
    <row r="46" spans="1:13" x14ac:dyDescent="0.25">
      <c r="A46" s="9" t="str">
        <f>IF(Control!$F48="","",INDEX(MemberOrg_Data[CFDA], Control!$F48))</f>
        <v/>
      </c>
      <c r="B46" s="4" t="str">
        <f>IFERROR(INDEX(CAFR_Data[Grant Name], MATCH(A46, CAFR_Data[CFDA], 0)), "")</f>
        <v/>
      </c>
      <c r="C46" s="4" t="str">
        <f>IFERROR(IF(A46 = "", "", INDEX(CAFR_Data[FY 2010], MATCH(A46, CAFR_Data[CFDA], 0))), "Not Reported in CAFR")</f>
        <v/>
      </c>
      <c r="D46" s="4" t="str">
        <f>IFERROR(IF(A46=  "", "", INDEX(CAFR_Data[FY 2018 Adjusted], MATCH(A46, CAFR_Data[CFDA], 0))), "Not Reported in CAFR")</f>
        <v/>
      </c>
      <c r="E46" s="4" t="str">
        <f>IFERROR(IF(A46 = "", "", INDEX(CAFR_Data[Cost of Inflation], MATCH(A46, CAFR_Data[CFDA], 0))), 0)</f>
        <v/>
      </c>
      <c r="F46" s="26" t="str">
        <f>IFERROR(RANK(E46, $E$6:$E$369)+COUNTIF($E$6:E46, E46) - 1, "")</f>
        <v/>
      </c>
      <c r="H46">
        <v>41</v>
      </c>
      <c r="I46" t="str">
        <f t="shared" si="0"/>
        <v/>
      </c>
      <c r="J46" s="2" t="str">
        <f t="shared" si="1"/>
        <v/>
      </c>
    </row>
    <row r="47" spans="1:13" x14ac:dyDescent="0.25">
      <c r="A47" s="9" t="str">
        <f>IF(Control!$F49="","",INDEX(MemberOrg_Data[CFDA], Control!$F49))</f>
        <v/>
      </c>
      <c r="B47" s="4" t="str">
        <f>IFERROR(INDEX(CAFR_Data[Grant Name], MATCH(A47, CAFR_Data[CFDA], 0)), "")</f>
        <v/>
      </c>
      <c r="C47" s="4" t="str">
        <f>IFERROR(IF(A47 = "", "", INDEX(CAFR_Data[FY 2010], MATCH(A47, CAFR_Data[CFDA], 0))), "Not Reported in CAFR")</f>
        <v/>
      </c>
      <c r="D47" s="4" t="str">
        <f>IFERROR(IF(A47=  "", "", INDEX(CAFR_Data[FY 2018 Adjusted], MATCH(A47, CAFR_Data[CFDA], 0))), "Not Reported in CAFR")</f>
        <v/>
      </c>
      <c r="E47" s="4" t="str">
        <f>IFERROR(IF(A47 = "", "", INDEX(CAFR_Data[Cost of Inflation], MATCH(A47, CAFR_Data[CFDA], 0))), 0)</f>
        <v/>
      </c>
      <c r="F47" s="26" t="str">
        <f>IFERROR(RANK(E47, $E$6:$E$369)+COUNTIF($E$6:E47, E47) - 1, "")</f>
        <v/>
      </c>
      <c r="H47">
        <v>42</v>
      </c>
      <c r="I47" t="str">
        <f t="shared" si="0"/>
        <v/>
      </c>
      <c r="J47" s="2" t="str">
        <f t="shared" si="1"/>
        <v/>
      </c>
    </row>
    <row r="48" spans="1:13" x14ac:dyDescent="0.25">
      <c r="A48" s="9" t="str">
        <f>IF(Control!$F50="","",INDEX(MemberOrg_Data[CFDA], Control!$F50))</f>
        <v/>
      </c>
      <c r="B48" s="4" t="str">
        <f>IFERROR(INDEX(CAFR_Data[Grant Name], MATCH(A48, CAFR_Data[CFDA], 0)), "")</f>
        <v/>
      </c>
      <c r="C48" s="4" t="str">
        <f>IFERROR(IF(A48 = "", "", INDEX(CAFR_Data[FY 2010], MATCH(A48, CAFR_Data[CFDA], 0))), "Not Reported in CAFR")</f>
        <v/>
      </c>
      <c r="D48" s="4" t="str">
        <f>IFERROR(IF(A48=  "", "", INDEX(CAFR_Data[FY 2018 Adjusted], MATCH(A48, CAFR_Data[CFDA], 0))), "Not Reported in CAFR")</f>
        <v/>
      </c>
      <c r="E48" s="4" t="str">
        <f>IFERROR(IF(A48 = "", "", INDEX(CAFR_Data[Cost of Inflation], MATCH(A48, CAFR_Data[CFDA], 0))), 0)</f>
        <v/>
      </c>
      <c r="F48" s="26" t="str">
        <f>IFERROR(RANK(E48, $E$6:$E$369)+COUNTIF($E$6:E48, E48) - 1, "")</f>
        <v/>
      </c>
      <c r="H48">
        <v>43</v>
      </c>
      <c r="I48" t="str">
        <f t="shared" si="0"/>
        <v/>
      </c>
      <c r="J48" s="2" t="str">
        <f t="shared" si="1"/>
        <v/>
      </c>
    </row>
    <row r="49" spans="1:10" x14ac:dyDescent="0.25">
      <c r="A49" s="9" t="str">
        <f>IF(Control!$F51="","",INDEX(MemberOrg_Data[CFDA], Control!$F51))</f>
        <v/>
      </c>
      <c r="B49" s="4" t="str">
        <f>IFERROR(INDEX(CAFR_Data[Grant Name], MATCH(A49, CAFR_Data[CFDA], 0)), "")</f>
        <v/>
      </c>
      <c r="C49" s="4" t="str">
        <f>IFERROR(IF(A49 = "", "", INDEX(CAFR_Data[FY 2010], MATCH(A49, CAFR_Data[CFDA], 0))), "Not Reported in CAFR")</f>
        <v/>
      </c>
      <c r="D49" s="4" t="str">
        <f>IFERROR(IF(A49=  "", "", INDEX(CAFR_Data[FY 2018 Adjusted], MATCH(A49, CAFR_Data[CFDA], 0))), "Not Reported in CAFR")</f>
        <v/>
      </c>
      <c r="E49" s="4" t="str">
        <f>IFERROR(IF(A49 = "", "", INDEX(CAFR_Data[Cost of Inflation], MATCH(A49, CAFR_Data[CFDA], 0))), 0)</f>
        <v/>
      </c>
      <c r="F49" s="26" t="str">
        <f>IFERROR(RANK(E49, $E$6:$E$369)+COUNTIF($E$6:E49, E49) - 1, "")</f>
        <v/>
      </c>
      <c r="H49">
        <v>44</v>
      </c>
      <c r="I49" t="str">
        <f t="shared" si="0"/>
        <v/>
      </c>
      <c r="J49" s="2" t="str">
        <f t="shared" si="1"/>
        <v/>
      </c>
    </row>
    <row r="50" spans="1:10" x14ac:dyDescent="0.25">
      <c r="A50" s="9" t="str">
        <f>IF(Control!$F52="","",INDEX(MemberOrg_Data[CFDA], Control!$F52))</f>
        <v/>
      </c>
      <c r="B50" s="4" t="str">
        <f>IFERROR(INDEX(CAFR_Data[Grant Name], MATCH(A50, CAFR_Data[CFDA], 0)), "")</f>
        <v/>
      </c>
      <c r="C50" s="4" t="str">
        <f>IFERROR(IF(A50 = "", "", INDEX(CAFR_Data[FY 2010], MATCH(A50, CAFR_Data[CFDA], 0))), "Not Reported in CAFR")</f>
        <v/>
      </c>
      <c r="D50" s="4" t="str">
        <f>IFERROR(IF(A50=  "", "", INDEX(CAFR_Data[FY 2018 Adjusted], MATCH(A50, CAFR_Data[CFDA], 0))), "Not Reported in CAFR")</f>
        <v/>
      </c>
      <c r="E50" s="4" t="str">
        <f>IFERROR(IF(A50 = "", "", INDEX(CAFR_Data[Cost of Inflation], MATCH(A50, CAFR_Data[CFDA], 0))), 0)</f>
        <v/>
      </c>
      <c r="F50" s="26" t="str">
        <f>IFERROR(RANK(E50, $E$6:$E$369)+COUNTIF($E$6:E50, E50) - 1, "")</f>
        <v/>
      </c>
      <c r="H50">
        <v>45</v>
      </c>
      <c r="I50" t="str">
        <f t="shared" si="0"/>
        <v/>
      </c>
      <c r="J50" s="2" t="str">
        <f t="shared" si="1"/>
        <v/>
      </c>
    </row>
    <row r="51" spans="1:10" x14ac:dyDescent="0.25">
      <c r="A51" s="9" t="str">
        <f>IF(Control!$F53="","",INDEX(MemberOrg_Data[CFDA], Control!$F53))</f>
        <v/>
      </c>
      <c r="B51" s="4" t="str">
        <f>IFERROR(INDEX(CAFR_Data[Grant Name], MATCH(A51, CAFR_Data[CFDA], 0)), "")</f>
        <v/>
      </c>
      <c r="C51" s="4" t="str">
        <f>IFERROR(IF(A51 = "", "", INDEX(CAFR_Data[FY 2010], MATCH(A51, CAFR_Data[CFDA], 0))), "Not Reported in CAFR")</f>
        <v/>
      </c>
      <c r="D51" s="4" t="str">
        <f>IFERROR(IF(A51=  "", "", INDEX(CAFR_Data[FY 2018 Adjusted], MATCH(A51, CAFR_Data[CFDA], 0))), "Not Reported in CAFR")</f>
        <v/>
      </c>
      <c r="E51" s="4" t="str">
        <f>IFERROR(IF(A51 = "", "", INDEX(CAFR_Data[Cost of Inflation], MATCH(A51, CAFR_Data[CFDA], 0))), 0)</f>
        <v/>
      </c>
      <c r="F51" s="26" t="str">
        <f>IFERROR(RANK(E51, $E$6:$E$369)+COUNTIF($E$6:E51, E51) - 1, "")</f>
        <v/>
      </c>
      <c r="H51">
        <v>46</v>
      </c>
      <c r="I51" t="str">
        <f t="shared" si="0"/>
        <v/>
      </c>
      <c r="J51" s="2" t="str">
        <f t="shared" si="1"/>
        <v/>
      </c>
    </row>
    <row r="52" spans="1:10" x14ac:dyDescent="0.25">
      <c r="A52" s="9" t="str">
        <f>IF(Control!$F54="","",INDEX(MemberOrg_Data[CFDA], Control!$F54))</f>
        <v/>
      </c>
      <c r="B52" s="4" t="str">
        <f>IFERROR(INDEX(CAFR_Data[Grant Name], MATCH(A52, CAFR_Data[CFDA], 0)), "")</f>
        <v/>
      </c>
      <c r="C52" s="4" t="str">
        <f>IFERROR(IF(A52 = "", "", INDEX(CAFR_Data[FY 2010], MATCH(A52, CAFR_Data[CFDA], 0))), "Not Reported in CAFR")</f>
        <v/>
      </c>
      <c r="D52" s="4" t="str">
        <f>IFERROR(IF(A52=  "", "", INDEX(CAFR_Data[FY 2018 Adjusted], MATCH(A52, CAFR_Data[CFDA], 0))), "Not Reported in CAFR")</f>
        <v/>
      </c>
      <c r="E52" s="4" t="str">
        <f>IFERROR(IF(A52 = "", "", INDEX(CAFR_Data[Cost of Inflation], MATCH(A52, CAFR_Data[CFDA], 0))), 0)</f>
        <v/>
      </c>
      <c r="F52" s="26" t="str">
        <f>IFERROR(RANK(E52, $E$6:$E$369)+COUNTIF($E$6:E52, E52) - 1, "")</f>
        <v/>
      </c>
      <c r="H52">
        <v>47</v>
      </c>
      <c r="I52" t="str">
        <f t="shared" si="0"/>
        <v/>
      </c>
      <c r="J52" s="2" t="str">
        <f t="shared" si="1"/>
        <v/>
      </c>
    </row>
    <row r="53" spans="1:10" x14ac:dyDescent="0.25">
      <c r="A53" s="9" t="str">
        <f>IF(Control!$F55="","",INDEX(MemberOrg_Data[CFDA], Control!$F55))</f>
        <v/>
      </c>
      <c r="B53" s="4" t="str">
        <f>IFERROR(INDEX(CAFR_Data[Grant Name], MATCH(A53, CAFR_Data[CFDA], 0)), "")</f>
        <v/>
      </c>
      <c r="C53" s="4" t="str">
        <f>IFERROR(IF(A53 = "", "", INDEX(CAFR_Data[FY 2010], MATCH(A53, CAFR_Data[CFDA], 0))), "Not Reported in CAFR")</f>
        <v/>
      </c>
      <c r="D53" s="4" t="str">
        <f>IFERROR(IF(A53=  "", "", INDEX(CAFR_Data[FY 2018 Adjusted], MATCH(A53, CAFR_Data[CFDA], 0))), "Not Reported in CAFR")</f>
        <v/>
      </c>
      <c r="E53" s="4" t="str">
        <f>IFERROR(IF(A53 = "", "", INDEX(CAFR_Data[Cost of Inflation], MATCH(A53, CAFR_Data[CFDA], 0))), 0)</f>
        <v/>
      </c>
      <c r="F53" s="26" t="str">
        <f>IFERROR(RANK(E53, $E$6:$E$369)+COUNTIF($E$6:E53, E53) - 1, "")</f>
        <v/>
      </c>
      <c r="H53">
        <v>48</v>
      </c>
      <c r="I53" t="str">
        <f t="shared" si="0"/>
        <v/>
      </c>
      <c r="J53" s="2" t="str">
        <f t="shared" si="1"/>
        <v/>
      </c>
    </row>
    <row r="54" spans="1:10" x14ac:dyDescent="0.25">
      <c r="A54" s="9" t="str">
        <f>IF(Control!$F56="","",INDEX(MemberOrg_Data[CFDA], Control!$F56))</f>
        <v/>
      </c>
      <c r="B54" s="4" t="str">
        <f>IFERROR(INDEX(CAFR_Data[Grant Name], MATCH(A54, CAFR_Data[CFDA], 0)), "")</f>
        <v/>
      </c>
      <c r="C54" s="4" t="str">
        <f>IFERROR(IF(A54 = "", "", INDEX(CAFR_Data[FY 2010], MATCH(A54, CAFR_Data[CFDA], 0))), "Not Reported in CAFR")</f>
        <v/>
      </c>
      <c r="D54" s="4" t="str">
        <f>IFERROR(IF(A54=  "", "", INDEX(CAFR_Data[FY 2018 Adjusted], MATCH(A54, CAFR_Data[CFDA], 0))), "Not Reported in CAFR")</f>
        <v/>
      </c>
      <c r="E54" s="4" t="str">
        <f>IFERROR(IF(A54 = "", "", INDEX(CAFR_Data[Cost of Inflation], MATCH(A54, CAFR_Data[CFDA], 0))), 0)</f>
        <v/>
      </c>
      <c r="F54" s="26" t="str">
        <f>IFERROR(RANK(E54, $E$6:$E$369)+COUNTIF($E$6:E54, E54) - 1, "")</f>
        <v/>
      </c>
      <c r="H54">
        <v>49</v>
      </c>
      <c r="I54" t="str">
        <f t="shared" si="0"/>
        <v/>
      </c>
      <c r="J54" s="2" t="str">
        <f t="shared" si="1"/>
        <v/>
      </c>
    </row>
    <row r="55" spans="1:10" x14ac:dyDescent="0.25">
      <c r="A55" s="9" t="str">
        <f>IF(Control!$F57="","",INDEX(MemberOrg_Data[CFDA], Control!$F57))</f>
        <v/>
      </c>
      <c r="B55" s="4" t="str">
        <f>IFERROR(INDEX(CAFR_Data[Grant Name], MATCH(A55, CAFR_Data[CFDA], 0)), "")</f>
        <v/>
      </c>
      <c r="C55" s="4" t="str">
        <f>IFERROR(IF(A55 = "", "", INDEX(CAFR_Data[FY 2010], MATCH(A55, CAFR_Data[CFDA], 0))), "Not Reported in CAFR")</f>
        <v/>
      </c>
      <c r="D55" s="4" t="str">
        <f>IFERROR(IF(A55=  "", "", INDEX(CAFR_Data[FY 2018 Adjusted], MATCH(A55, CAFR_Data[CFDA], 0))), "Not Reported in CAFR")</f>
        <v/>
      </c>
      <c r="E55" s="4" t="str">
        <f>IFERROR(IF(A55 = "", "", INDEX(CAFR_Data[Cost of Inflation], MATCH(A55, CAFR_Data[CFDA], 0))), 0)</f>
        <v/>
      </c>
      <c r="F55" s="26" t="str">
        <f>IFERROR(RANK(E55, $E$6:$E$369)+COUNTIF($E$6:E55, E55) - 1, "")</f>
        <v/>
      </c>
      <c r="H55">
        <v>50</v>
      </c>
      <c r="I55" t="str">
        <f t="shared" si="0"/>
        <v/>
      </c>
      <c r="J55" s="2" t="str">
        <f t="shared" si="1"/>
        <v/>
      </c>
    </row>
    <row r="56" spans="1:10" x14ac:dyDescent="0.25">
      <c r="A56" s="9" t="str">
        <f>IF(Control!$F58="","",INDEX(MemberOrg_Data[CFDA], Control!$F58))</f>
        <v/>
      </c>
      <c r="B56" s="4" t="str">
        <f>IFERROR(INDEX(CAFR_Data[Grant Name], MATCH(A56, CAFR_Data[CFDA], 0)), "")</f>
        <v/>
      </c>
      <c r="C56" s="4" t="str">
        <f>IFERROR(IF(A56 = "", "", INDEX(CAFR_Data[FY 2010], MATCH(A56, CAFR_Data[CFDA], 0))), "Not Reported in CAFR")</f>
        <v/>
      </c>
      <c r="D56" s="4" t="str">
        <f>IFERROR(IF(A56=  "", "", INDEX(CAFR_Data[FY 2018 Adjusted], MATCH(A56, CAFR_Data[CFDA], 0))), "Not Reported in CAFR")</f>
        <v/>
      </c>
      <c r="E56" s="4" t="str">
        <f>IFERROR(IF(A56 = "", "", INDEX(CAFR_Data[Cost of Inflation], MATCH(A56, CAFR_Data[CFDA], 0))), 0)</f>
        <v/>
      </c>
      <c r="F56" s="26" t="str">
        <f>IFERROR(RANK(E56, $E$6:$E$369)+COUNTIF($E$6:E56, E56) - 1, "")</f>
        <v/>
      </c>
      <c r="H56">
        <v>51</v>
      </c>
      <c r="I56" t="str">
        <f t="shared" si="0"/>
        <v/>
      </c>
      <c r="J56" s="2" t="str">
        <f t="shared" si="1"/>
        <v/>
      </c>
    </row>
    <row r="57" spans="1:10" x14ac:dyDescent="0.25">
      <c r="A57" s="9" t="str">
        <f>IF(Control!$F59="","",INDEX(MemberOrg_Data[CFDA], Control!$F59))</f>
        <v/>
      </c>
      <c r="B57" s="4" t="str">
        <f>IFERROR(INDEX(CAFR_Data[Grant Name], MATCH(A57, CAFR_Data[CFDA], 0)), "")</f>
        <v/>
      </c>
      <c r="C57" s="4" t="str">
        <f>IFERROR(IF(A57 = "", "", INDEX(CAFR_Data[FY 2010], MATCH(A57, CAFR_Data[CFDA], 0))), "Not Reported in CAFR")</f>
        <v/>
      </c>
      <c r="D57" s="4" t="str">
        <f>IFERROR(IF(A57=  "", "", INDEX(CAFR_Data[FY 2018 Adjusted], MATCH(A57, CAFR_Data[CFDA], 0))), "Not Reported in CAFR")</f>
        <v/>
      </c>
      <c r="E57" s="4" t="str">
        <f>IFERROR(IF(A57 = "", "", INDEX(CAFR_Data[Cost of Inflation], MATCH(A57, CAFR_Data[CFDA], 0))), 0)</f>
        <v/>
      </c>
      <c r="F57" s="26" t="str">
        <f>IFERROR(RANK(E57, $E$6:$E$369)+COUNTIF($E$6:E57, E57) - 1, "")</f>
        <v/>
      </c>
      <c r="H57">
        <v>52</v>
      </c>
      <c r="I57" t="str">
        <f t="shared" si="0"/>
        <v/>
      </c>
      <c r="J57" s="2" t="str">
        <f t="shared" si="1"/>
        <v/>
      </c>
    </row>
    <row r="58" spans="1:10" x14ac:dyDescent="0.25">
      <c r="A58" s="9" t="str">
        <f>IF(Control!$F60="","",INDEX(MemberOrg_Data[CFDA], Control!$F60))</f>
        <v/>
      </c>
      <c r="B58" s="4" t="str">
        <f>IFERROR(INDEX(CAFR_Data[Grant Name], MATCH(A58, CAFR_Data[CFDA], 0)), "")</f>
        <v/>
      </c>
      <c r="C58" s="4" t="str">
        <f>IFERROR(IF(A58 = "", "", INDEX(CAFR_Data[FY 2010], MATCH(A58, CAFR_Data[CFDA], 0))), "Not Reported in CAFR")</f>
        <v/>
      </c>
      <c r="D58" s="4" t="str">
        <f>IFERROR(IF(A58=  "", "", INDEX(CAFR_Data[FY 2018 Adjusted], MATCH(A58, CAFR_Data[CFDA], 0))), "Not Reported in CAFR")</f>
        <v/>
      </c>
      <c r="E58" s="4" t="str">
        <f>IFERROR(IF(A58 = "", "", INDEX(CAFR_Data[Cost of Inflation], MATCH(A58, CAFR_Data[CFDA], 0))), 0)</f>
        <v/>
      </c>
      <c r="F58" s="26" t="str">
        <f>IFERROR(RANK(E58, $E$6:$E$369)+COUNTIF($E$6:E58, E58) - 1, "")</f>
        <v/>
      </c>
      <c r="H58">
        <v>53</v>
      </c>
      <c r="I58" t="str">
        <f t="shared" si="0"/>
        <v/>
      </c>
      <c r="J58" s="2" t="str">
        <f t="shared" si="1"/>
        <v/>
      </c>
    </row>
    <row r="59" spans="1:10" x14ac:dyDescent="0.25">
      <c r="A59" s="9" t="str">
        <f>IF(Control!$F61="","",INDEX(MemberOrg_Data[CFDA], Control!$F61))</f>
        <v/>
      </c>
      <c r="B59" s="4" t="str">
        <f>IFERROR(INDEX(CAFR_Data[Grant Name], MATCH(A59, CAFR_Data[CFDA], 0)), "")</f>
        <v/>
      </c>
      <c r="C59" s="4" t="str">
        <f>IFERROR(IF(A59 = "", "", INDEX(CAFR_Data[FY 2010], MATCH(A59, CAFR_Data[CFDA], 0))), "Not Reported in CAFR")</f>
        <v/>
      </c>
      <c r="D59" s="4" t="str">
        <f>IFERROR(IF(A59=  "", "", INDEX(CAFR_Data[FY 2018 Adjusted], MATCH(A59, CAFR_Data[CFDA], 0))), "Not Reported in CAFR")</f>
        <v/>
      </c>
      <c r="E59" s="4" t="str">
        <f>IFERROR(IF(A59 = "", "", INDEX(CAFR_Data[Cost of Inflation], MATCH(A59, CAFR_Data[CFDA], 0))), 0)</f>
        <v/>
      </c>
      <c r="F59" s="26" t="str">
        <f>IFERROR(RANK(E59, $E$6:$E$369)+COUNTIF($E$6:E59, E59) - 1, "")</f>
        <v/>
      </c>
      <c r="H59">
        <v>54</v>
      </c>
      <c r="I59" t="str">
        <f t="shared" si="0"/>
        <v/>
      </c>
      <c r="J59" s="2" t="str">
        <f t="shared" si="1"/>
        <v/>
      </c>
    </row>
    <row r="60" spans="1:10" x14ac:dyDescent="0.25">
      <c r="A60" s="9" t="str">
        <f>IF(Control!$F62="","",INDEX(MemberOrg_Data[CFDA], Control!$F62))</f>
        <v/>
      </c>
      <c r="B60" s="4" t="str">
        <f>IFERROR(INDEX(CAFR_Data[Grant Name], MATCH(A60, CAFR_Data[CFDA], 0)), "")</f>
        <v/>
      </c>
      <c r="C60" s="4" t="str">
        <f>IFERROR(IF(A60 = "", "", INDEX(CAFR_Data[FY 2010], MATCH(A60, CAFR_Data[CFDA], 0))), "Not Reported in CAFR")</f>
        <v/>
      </c>
      <c r="D60" s="4" t="str">
        <f>IFERROR(IF(A60=  "", "", INDEX(CAFR_Data[FY 2018 Adjusted], MATCH(A60, CAFR_Data[CFDA], 0))), "Not Reported in CAFR")</f>
        <v/>
      </c>
      <c r="E60" s="4" t="str">
        <f>IFERROR(IF(A60 = "", "", INDEX(CAFR_Data[Cost of Inflation], MATCH(A60, CAFR_Data[CFDA], 0))), 0)</f>
        <v/>
      </c>
      <c r="F60" s="26" t="str">
        <f>IFERROR(RANK(E60, $E$6:$E$369)+COUNTIF($E$6:E60, E60) - 1, "")</f>
        <v/>
      </c>
      <c r="H60">
        <v>55</v>
      </c>
      <c r="I60" t="str">
        <f t="shared" si="0"/>
        <v/>
      </c>
      <c r="J60" s="2" t="str">
        <f t="shared" si="1"/>
        <v/>
      </c>
    </row>
    <row r="61" spans="1:10" x14ac:dyDescent="0.25">
      <c r="A61" s="9" t="str">
        <f>IF(Control!$F63="","",INDEX(MemberOrg_Data[CFDA], Control!$F63))</f>
        <v/>
      </c>
      <c r="B61" s="4" t="str">
        <f>IFERROR(INDEX(CAFR_Data[Grant Name], MATCH(A61, CAFR_Data[CFDA], 0)), "")</f>
        <v/>
      </c>
      <c r="C61" s="4" t="str">
        <f>IFERROR(IF(A61 = "", "", INDEX(CAFR_Data[FY 2010], MATCH(A61, CAFR_Data[CFDA], 0))), "Not Reported in CAFR")</f>
        <v/>
      </c>
      <c r="D61" s="4" t="str">
        <f>IFERROR(IF(A61=  "", "", INDEX(CAFR_Data[FY 2018 Adjusted], MATCH(A61, CAFR_Data[CFDA], 0))), "Not Reported in CAFR")</f>
        <v/>
      </c>
      <c r="E61" s="4" t="str">
        <f>IFERROR(IF(A61 = "", "", INDEX(CAFR_Data[Cost of Inflation], MATCH(A61, CAFR_Data[CFDA], 0))), 0)</f>
        <v/>
      </c>
      <c r="F61" s="26" t="str">
        <f>IFERROR(RANK(E61, $E$6:$E$369)+COUNTIF($E$6:E61, E61) - 1, "")</f>
        <v/>
      </c>
      <c r="H61">
        <v>56</v>
      </c>
      <c r="I61" t="str">
        <f t="shared" si="0"/>
        <v/>
      </c>
      <c r="J61" s="2" t="str">
        <f t="shared" si="1"/>
        <v/>
      </c>
    </row>
    <row r="62" spans="1:10" x14ac:dyDescent="0.25">
      <c r="A62" s="9" t="str">
        <f>IF(Control!$F64="","",INDEX(MemberOrg_Data[CFDA], Control!$F64))</f>
        <v/>
      </c>
      <c r="B62" s="4" t="str">
        <f>IFERROR(INDEX(CAFR_Data[Grant Name], MATCH(A62, CAFR_Data[CFDA], 0)), "")</f>
        <v/>
      </c>
      <c r="C62" s="4" t="str">
        <f>IFERROR(IF(A62 = "", "", INDEX(CAFR_Data[FY 2010], MATCH(A62, CAFR_Data[CFDA], 0))), "Not Reported in CAFR")</f>
        <v/>
      </c>
      <c r="D62" s="4" t="str">
        <f>IFERROR(IF(A62=  "", "", INDEX(CAFR_Data[FY 2018 Adjusted], MATCH(A62, CAFR_Data[CFDA], 0))), "Not Reported in CAFR")</f>
        <v/>
      </c>
      <c r="E62" s="4" t="str">
        <f>IFERROR(IF(A62 = "", "", INDEX(CAFR_Data[Cost of Inflation], MATCH(A62, CAFR_Data[CFDA], 0))), 0)</f>
        <v/>
      </c>
      <c r="F62" s="26" t="str">
        <f>IFERROR(RANK(E62, $E$6:$E$369)+COUNTIF($E$6:E62, E62) - 1, "")</f>
        <v/>
      </c>
      <c r="H62">
        <v>57</v>
      </c>
      <c r="I62" t="str">
        <f t="shared" si="0"/>
        <v/>
      </c>
      <c r="J62" s="2" t="str">
        <f t="shared" si="1"/>
        <v/>
      </c>
    </row>
    <row r="63" spans="1:10" x14ac:dyDescent="0.25">
      <c r="A63" s="9" t="str">
        <f>IF(Control!$F65="","",INDEX(MemberOrg_Data[CFDA], Control!$F65))</f>
        <v/>
      </c>
      <c r="B63" s="4" t="str">
        <f>IFERROR(INDEX(CAFR_Data[Grant Name], MATCH(A63, CAFR_Data[CFDA], 0)), "")</f>
        <v/>
      </c>
      <c r="C63" s="4" t="str">
        <f>IFERROR(IF(A63 = "", "", INDEX(CAFR_Data[FY 2010], MATCH(A63, CAFR_Data[CFDA], 0))), "Not Reported in CAFR")</f>
        <v/>
      </c>
      <c r="D63" s="4" t="str">
        <f>IFERROR(IF(A63=  "", "", INDEX(CAFR_Data[FY 2018 Adjusted], MATCH(A63, CAFR_Data[CFDA], 0))), "Not Reported in CAFR")</f>
        <v/>
      </c>
      <c r="E63" s="4" t="str">
        <f>IFERROR(IF(A63 = "", "", INDEX(CAFR_Data[Cost of Inflation], MATCH(A63, CAFR_Data[CFDA], 0))), 0)</f>
        <v/>
      </c>
      <c r="F63" s="26" t="str">
        <f>IFERROR(RANK(E63, $E$6:$E$369)+COUNTIF($E$6:E63, E63) - 1, "")</f>
        <v/>
      </c>
      <c r="H63">
        <v>58</v>
      </c>
      <c r="I63" t="str">
        <f t="shared" si="0"/>
        <v/>
      </c>
      <c r="J63" s="2" t="str">
        <f t="shared" si="1"/>
        <v/>
      </c>
    </row>
    <row r="64" spans="1:10" x14ac:dyDescent="0.25">
      <c r="A64" s="9" t="str">
        <f>IF(Control!$F66="","",INDEX(MemberOrg_Data[CFDA], Control!$F66))</f>
        <v/>
      </c>
      <c r="B64" s="4" t="str">
        <f>IFERROR(INDEX(CAFR_Data[Grant Name], MATCH(A64, CAFR_Data[CFDA], 0)), "")</f>
        <v/>
      </c>
      <c r="C64" s="4" t="str">
        <f>IFERROR(IF(A64 = "", "", INDEX(CAFR_Data[FY 2010], MATCH(A64, CAFR_Data[CFDA], 0))), "Not Reported in CAFR")</f>
        <v/>
      </c>
      <c r="D64" s="4" t="str">
        <f>IFERROR(IF(A64=  "", "", INDEX(CAFR_Data[FY 2018 Adjusted], MATCH(A64, CAFR_Data[CFDA], 0))), "Not Reported in CAFR")</f>
        <v/>
      </c>
      <c r="E64" s="4" t="str">
        <f>IFERROR(IF(A64 = "", "", INDEX(CAFR_Data[Cost of Inflation], MATCH(A64, CAFR_Data[CFDA], 0))), 0)</f>
        <v/>
      </c>
      <c r="F64" s="26" t="str">
        <f>IFERROR(RANK(E64, $E$6:$E$369)+COUNTIF($E$6:E64, E64) - 1, "")</f>
        <v/>
      </c>
      <c r="H64">
        <v>59</v>
      </c>
      <c r="I64" t="str">
        <f t="shared" si="0"/>
        <v/>
      </c>
      <c r="J64" s="2" t="str">
        <f t="shared" si="1"/>
        <v/>
      </c>
    </row>
    <row r="65" spans="1:10" x14ac:dyDescent="0.25">
      <c r="A65" s="9" t="str">
        <f>IF(Control!$F67="","",INDEX(MemberOrg_Data[CFDA], Control!$F67))</f>
        <v/>
      </c>
      <c r="B65" s="4" t="str">
        <f>IFERROR(INDEX(CAFR_Data[Grant Name], MATCH(A65, CAFR_Data[CFDA], 0)), "")</f>
        <v/>
      </c>
      <c r="C65" s="4" t="str">
        <f>IFERROR(IF(A65 = "", "", INDEX(CAFR_Data[FY 2010], MATCH(A65, CAFR_Data[CFDA], 0))), "Not Reported in CAFR")</f>
        <v/>
      </c>
      <c r="D65" s="4" t="str">
        <f>IFERROR(IF(A65=  "", "", INDEX(CAFR_Data[FY 2018 Adjusted], MATCH(A65, CAFR_Data[CFDA], 0))), "Not Reported in CAFR")</f>
        <v/>
      </c>
      <c r="E65" s="4" t="str">
        <f>IFERROR(IF(A65 = "", "", INDEX(CAFR_Data[Cost of Inflation], MATCH(A65, CAFR_Data[CFDA], 0))), 0)</f>
        <v/>
      </c>
      <c r="F65" s="26" t="str">
        <f>IFERROR(RANK(E65, $E$6:$E$369)+COUNTIF($E$6:E65, E65) - 1, "")</f>
        <v/>
      </c>
      <c r="H65">
        <v>60</v>
      </c>
      <c r="I65" t="str">
        <f t="shared" si="0"/>
        <v/>
      </c>
      <c r="J65" s="2" t="str">
        <f t="shared" si="1"/>
        <v/>
      </c>
    </row>
    <row r="66" spans="1:10" x14ac:dyDescent="0.25">
      <c r="A66" s="9" t="str">
        <f>IF(Control!$F68="","",INDEX(MemberOrg_Data[CFDA], Control!$F68))</f>
        <v/>
      </c>
      <c r="B66" s="4" t="str">
        <f>IFERROR(INDEX(CAFR_Data[Grant Name], MATCH(A66, CAFR_Data[CFDA], 0)), "")</f>
        <v/>
      </c>
      <c r="C66" s="4" t="str">
        <f>IFERROR(IF(A66 = "", "", INDEX(CAFR_Data[FY 2010], MATCH(A66, CAFR_Data[CFDA], 0))), "Not Reported in CAFR")</f>
        <v/>
      </c>
      <c r="D66" s="4" t="str">
        <f>IFERROR(IF(A66=  "", "", INDEX(CAFR_Data[FY 2018 Adjusted], MATCH(A66, CAFR_Data[CFDA], 0))), "Not Reported in CAFR")</f>
        <v/>
      </c>
      <c r="E66" s="4" t="str">
        <f>IFERROR(IF(A66 = "", "", INDEX(CAFR_Data[Cost of Inflation], MATCH(A66, CAFR_Data[CFDA], 0))), 0)</f>
        <v/>
      </c>
      <c r="F66" s="26" t="str">
        <f>IFERROR(RANK(E66, $E$6:$E$369)+COUNTIF($E$6:E66, E66) - 1, "")</f>
        <v/>
      </c>
      <c r="H66">
        <v>61</v>
      </c>
      <c r="I66" t="str">
        <f t="shared" si="0"/>
        <v/>
      </c>
      <c r="J66" s="2" t="str">
        <f t="shared" si="1"/>
        <v/>
      </c>
    </row>
    <row r="67" spans="1:10" x14ac:dyDescent="0.25">
      <c r="A67" s="9" t="str">
        <f>IF(Control!$F69="","",INDEX(MemberOrg_Data[CFDA], Control!$F69))</f>
        <v/>
      </c>
      <c r="B67" s="4" t="str">
        <f>IFERROR(INDEX(CAFR_Data[Grant Name], MATCH(A67, CAFR_Data[CFDA], 0)), "")</f>
        <v/>
      </c>
      <c r="C67" s="4" t="str">
        <f>IFERROR(IF(A67 = "", "", INDEX(CAFR_Data[FY 2010], MATCH(A67, CAFR_Data[CFDA], 0))), "Not Reported in CAFR")</f>
        <v/>
      </c>
      <c r="D67" s="4" t="str">
        <f>IFERROR(IF(A67=  "", "", INDEX(CAFR_Data[FY 2018 Adjusted], MATCH(A67, CAFR_Data[CFDA], 0))), "Not Reported in CAFR")</f>
        <v/>
      </c>
      <c r="E67" s="4" t="str">
        <f>IFERROR(IF(A67 = "", "", INDEX(CAFR_Data[Cost of Inflation], MATCH(A67, CAFR_Data[CFDA], 0))), 0)</f>
        <v/>
      </c>
      <c r="F67" s="26" t="str">
        <f>IFERROR(RANK(E67, $E$6:$E$369)+COUNTIF($E$6:E67, E67) - 1, "")</f>
        <v/>
      </c>
      <c r="H67">
        <v>62</v>
      </c>
      <c r="I67" t="str">
        <f t="shared" si="0"/>
        <v/>
      </c>
      <c r="J67" s="2" t="str">
        <f t="shared" si="1"/>
        <v/>
      </c>
    </row>
    <row r="68" spans="1:10" x14ac:dyDescent="0.25">
      <c r="A68" s="9" t="str">
        <f>IF(Control!$F70="","",INDEX(MemberOrg_Data[CFDA], Control!$F70))</f>
        <v/>
      </c>
      <c r="B68" s="4" t="str">
        <f>IFERROR(INDEX(CAFR_Data[Grant Name], MATCH(A68, CAFR_Data[CFDA], 0)), "")</f>
        <v/>
      </c>
      <c r="C68" s="4" t="str">
        <f>IFERROR(IF(A68 = "", "", INDEX(CAFR_Data[FY 2010], MATCH(A68, CAFR_Data[CFDA], 0))), "Not Reported in CAFR")</f>
        <v/>
      </c>
      <c r="D68" s="4" t="str">
        <f>IFERROR(IF(A68=  "", "", INDEX(CAFR_Data[FY 2018 Adjusted], MATCH(A68, CAFR_Data[CFDA], 0))), "Not Reported in CAFR")</f>
        <v/>
      </c>
      <c r="E68" s="4" t="str">
        <f>IFERROR(IF(A68 = "", "", INDEX(CAFR_Data[Cost of Inflation], MATCH(A68, CAFR_Data[CFDA], 0))), 0)</f>
        <v/>
      </c>
      <c r="F68" s="26" t="str">
        <f>IFERROR(RANK(E68, $E$6:$E$369)+COUNTIF($E$6:E68, E68) - 1, "")</f>
        <v/>
      </c>
      <c r="H68">
        <v>63</v>
      </c>
      <c r="I68" t="str">
        <f t="shared" si="0"/>
        <v/>
      </c>
      <c r="J68" s="2" t="str">
        <f t="shared" si="1"/>
        <v/>
      </c>
    </row>
    <row r="69" spans="1:10" x14ac:dyDescent="0.25">
      <c r="A69" s="9" t="str">
        <f>IF(Control!$F71="","",INDEX(MemberOrg_Data[CFDA], Control!$F71))</f>
        <v/>
      </c>
      <c r="B69" s="4" t="str">
        <f>IFERROR(INDEX(CAFR_Data[Grant Name], MATCH(A69, CAFR_Data[CFDA], 0)), "")</f>
        <v/>
      </c>
      <c r="C69" s="4" t="str">
        <f>IFERROR(IF(A69 = "", "", INDEX(CAFR_Data[FY 2010], MATCH(A69, CAFR_Data[CFDA], 0))), "Not Reported in CAFR")</f>
        <v/>
      </c>
      <c r="D69" s="4" t="str">
        <f>IFERROR(IF(A69=  "", "", INDEX(CAFR_Data[FY 2018 Adjusted], MATCH(A69, CAFR_Data[CFDA], 0))), "Not Reported in CAFR")</f>
        <v/>
      </c>
      <c r="E69" s="4" t="str">
        <f>IFERROR(IF(A69 = "", "", INDEX(CAFR_Data[Cost of Inflation], MATCH(A69, CAFR_Data[CFDA], 0))), 0)</f>
        <v/>
      </c>
      <c r="F69" s="26" t="str">
        <f>IFERROR(RANK(E69, $E$6:$E$369)+COUNTIF($E$6:E69, E69) - 1, "")</f>
        <v/>
      </c>
      <c r="H69">
        <v>64</v>
      </c>
      <c r="I69" t="str">
        <f t="shared" si="0"/>
        <v/>
      </c>
      <c r="J69" s="2" t="str">
        <f t="shared" si="1"/>
        <v/>
      </c>
    </row>
    <row r="70" spans="1:10" x14ac:dyDescent="0.25">
      <c r="A70" s="9" t="str">
        <f>IF(Control!$F72="","",INDEX(MemberOrg_Data[CFDA], Control!$F72))</f>
        <v/>
      </c>
      <c r="B70" s="4" t="str">
        <f>IFERROR(INDEX(CAFR_Data[Grant Name], MATCH(A70, CAFR_Data[CFDA], 0)), "")</f>
        <v/>
      </c>
      <c r="C70" s="4" t="str">
        <f>IFERROR(IF(A70 = "", "", INDEX(CAFR_Data[FY 2010], MATCH(A70, CAFR_Data[CFDA], 0))), "Not Reported in CAFR")</f>
        <v/>
      </c>
      <c r="D70" s="4" t="str">
        <f>IFERROR(IF(A70=  "", "", INDEX(CAFR_Data[FY 2018 Adjusted], MATCH(A70, CAFR_Data[CFDA], 0))), "Not Reported in CAFR")</f>
        <v/>
      </c>
      <c r="E70" s="4" t="str">
        <f>IFERROR(IF(A70 = "", "", INDEX(CAFR_Data[Cost of Inflation], MATCH(A70, CAFR_Data[CFDA], 0))), 0)</f>
        <v/>
      </c>
      <c r="F70" s="26" t="str">
        <f>IFERROR(RANK(E70, $E$6:$E$369)+COUNTIF($E$6:E70, E70) - 1, "")</f>
        <v/>
      </c>
      <c r="H70">
        <v>65</v>
      </c>
      <c r="I70" t="str">
        <f t="shared" si="0"/>
        <v/>
      </c>
      <c r="J70" s="2" t="str">
        <f t="shared" si="1"/>
        <v/>
      </c>
    </row>
    <row r="71" spans="1:10" x14ac:dyDescent="0.25">
      <c r="A71" s="9" t="str">
        <f>IF(Control!$F73="","",INDEX(MemberOrg_Data[CFDA], Control!$F73))</f>
        <v/>
      </c>
      <c r="B71" s="4" t="str">
        <f>IFERROR(INDEX(CAFR_Data[Grant Name], MATCH(A71, CAFR_Data[CFDA], 0)), "")</f>
        <v/>
      </c>
      <c r="C71" s="4" t="str">
        <f>IFERROR(IF(A71 = "", "", INDEX(CAFR_Data[FY 2010], MATCH(A71, CAFR_Data[CFDA], 0))), "Not Reported in CAFR")</f>
        <v/>
      </c>
      <c r="D71" s="4" t="str">
        <f>IFERROR(IF(A71=  "", "", INDEX(CAFR_Data[FY 2018 Adjusted], MATCH(A71, CAFR_Data[CFDA], 0))), "Not Reported in CAFR")</f>
        <v/>
      </c>
      <c r="E71" s="4" t="str">
        <f>IFERROR(IF(A71 = "", "", INDEX(CAFR_Data[Cost of Inflation], MATCH(A71, CAFR_Data[CFDA], 0))), 0)</f>
        <v/>
      </c>
      <c r="F71" s="26" t="str">
        <f>IFERROR(RANK(E71, $E$6:$E$369)+COUNTIF($E$6:E71, E71) - 1, "")</f>
        <v/>
      </c>
      <c r="H71">
        <v>66</v>
      </c>
      <c r="I71" t="str">
        <f t="shared" ref="I71:I134" si="2">IFERROR(INDEX($A$6:$A$356, MATCH(H71, $F$6:$F$365, 0)), "")</f>
        <v/>
      </c>
      <c r="J71" s="2" t="str">
        <f t="shared" ref="J71:J134" si="3">IFERROR(INDEX($E$6:$E$369, MATCH(H71, $F$6:$F$365, 0)), "")</f>
        <v/>
      </c>
    </row>
    <row r="72" spans="1:10" x14ac:dyDescent="0.25">
      <c r="A72" s="9" t="str">
        <f>IF(Control!$F74="","",INDEX(MemberOrg_Data[CFDA], Control!$F74))</f>
        <v/>
      </c>
      <c r="B72" s="4" t="str">
        <f>IFERROR(INDEX(CAFR_Data[Grant Name], MATCH(A72, CAFR_Data[CFDA], 0)), "")</f>
        <v/>
      </c>
      <c r="C72" s="4" t="str">
        <f>IFERROR(IF(A72 = "", "", INDEX(CAFR_Data[FY 2010], MATCH(A72, CAFR_Data[CFDA], 0))), "Not Reported in CAFR")</f>
        <v/>
      </c>
      <c r="D72" s="4" t="str">
        <f>IFERROR(IF(A72=  "", "", INDEX(CAFR_Data[FY 2018 Adjusted], MATCH(A72, CAFR_Data[CFDA], 0))), "Not Reported in CAFR")</f>
        <v/>
      </c>
      <c r="E72" s="4" t="str">
        <f>IFERROR(IF(A72 = "", "", INDEX(CAFR_Data[Cost of Inflation], MATCH(A72, CAFR_Data[CFDA], 0))), 0)</f>
        <v/>
      </c>
      <c r="F72" s="26" t="str">
        <f>IFERROR(RANK(E72, $E$6:$E$369)+COUNTIF($E$6:E72, E72) - 1, "")</f>
        <v/>
      </c>
      <c r="H72">
        <v>67</v>
      </c>
      <c r="I72" t="str">
        <f t="shared" si="2"/>
        <v/>
      </c>
      <c r="J72" s="2" t="str">
        <f t="shared" si="3"/>
        <v/>
      </c>
    </row>
    <row r="73" spans="1:10" x14ac:dyDescent="0.25">
      <c r="A73" s="9" t="str">
        <f>IF(Control!$F75="","",INDEX(MemberOrg_Data[CFDA], Control!$F75))</f>
        <v/>
      </c>
      <c r="B73" s="4" t="str">
        <f>IFERROR(INDEX(CAFR_Data[Grant Name], MATCH(A73, CAFR_Data[CFDA], 0)), "")</f>
        <v/>
      </c>
      <c r="C73" s="4" t="str">
        <f>IFERROR(IF(A73 = "", "", INDEX(CAFR_Data[FY 2010], MATCH(A73, CAFR_Data[CFDA], 0))), "Not Reported in CAFR")</f>
        <v/>
      </c>
      <c r="D73" s="4" t="str">
        <f>IFERROR(IF(A73=  "", "", INDEX(CAFR_Data[FY 2018 Adjusted], MATCH(A73, CAFR_Data[CFDA], 0))), "Not Reported in CAFR")</f>
        <v/>
      </c>
      <c r="E73" s="4" t="str">
        <f>IFERROR(IF(A73 = "", "", INDEX(CAFR_Data[Cost of Inflation], MATCH(A73, CAFR_Data[CFDA], 0))), 0)</f>
        <v/>
      </c>
      <c r="F73" s="26" t="str">
        <f>IFERROR(RANK(E73, $E$6:$E$369)+COUNTIF($E$6:E73, E73) - 1, "")</f>
        <v/>
      </c>
      <c r="H73">
        <v>68</v>
      </c>
      <c r="I73" t="str">
        <f t="shared" si="2"/>
        <v/>
      </c>
      <c r="J73" s="2" t="str">
        <f t="shared" si="3"/>
        <v/>
      </c>
    </row>
    <row r="74" spans="1:10" x14ac:dyDescent="0.25">
      <c r="A74" s="9" t="str">
        <f>IF(Control!$F76="","",INDEX(MemberOrg_Data[CFDA], Control!$F76))</f>
        <v/>
      </c>
      <c r="B74" s="4" t="str">
        <f>IFERROR(INDEX(CAFR_Data[Grant Name], MATCH(A74, CAFR_Data[CFDA], 0)), "")</f>
        <v/>
      </c>
      <c r="C74" s="4" t="str">
        <f>IFERROR(IF(A74 = "", "", INDEX(CAFR_Data[FY 2010], MATCH(A74, CAFR_Data[CFDA], 0))), "Not Reported in CAFR")</f>
        <v/>
      </c>
      <c r="D74" s="4" t="str">
        <f>IFERROR(IF(A74=  "", "", INDEX(CAFR_Data[FY 2018 Adjusted], MATCH(A74, CAFR_Data[CFDA], 0))), "Not Reported in CAFR")</f>
        <v/>
      </c>
      <c r="E74" s="4" t="str">
        <f>IFERROR(IF(A74 = "", "", INDEX(CAFR_Data[Cost of Inflation], MATCH(A74, CAFR_Data[CFDA], 0))), 0)</f>
        <v/>
      </c>
      <c r="F74" s="26" t="str">
        <f>IFERROR(RANK(E74, $E$6:$E$369)+COUNTIF($E$6:E74, E74) - 1, "")</f>
        <v/>
      </c>
      <c r="H74">
        <v>69</v>
      </c>
      <c r="I74" t="str">
        <f t="shared" si="2"/>
        <v/>
      </c>
      <c r="J74" s="2" t="str">
        <f t="shared" si="3"/>
        <v/>
      </c>
    </row>
    <row r="75" spans="1:10" x14ac:dyDescent="0.25">
      <c r="A75" s="9" t="str">
        <f>IF(Control!$F77="","",INDEX(MemberOrg_Data[CFDA], Control!$F77))</f>
        <v/>
      </c>
      <c r="B75" s="4" t="str">
        <f>IFERROR(INDEX(CAFR_Data[Grant Name], MATCH(A75, CAFR_Data[CFDA], 0)), "")</f>
        <v/>
      </c>
      <c r="C75" s="4" t="str">
        <f>IFERROR(IF(A75 = "", "", INDEX(CAFR_Data[FY 2010], MATCH(A75, CAFR_Data[CFDA], 0))), "Not Reported in CAFR")</f>
        <v/>
      </c>
      <c r="D75" s="4" t="str">
        <f>IFERROR(IF(A75=  "", "", INDEX(CAFR_Data[FY 2018 Adjusted], MATCH(A75, CAFR_Data[CFDA], 0))), "Not Reported in CAFR")</f>
        <v/>
      </c>
      <c r="E75" s="4" t="str">
        <f>IFERROR(IF(A75 = "", "", INDEX(CAFR_Data[Cost of Inflation], MATCH(A75, CAFR_Data[CFDA], 0))), 0)</f>
        <v/>
      </c>
      <c r="F75" s="26" t="str">
        <f>IFERROR(RANK(E75, $E$6:$E$369)+COUNTIF($E$6:E75, E75) - 1, "")</f>
        <v/>
      </c>
      <c r="H75">
        <v>70</v>
      </c>
      <c r="I75" t="str">
        <f t="shared" si="2"/>
        <v/>
      </c>
      <c r="J75" s="2" t="str">
        <f t="shared" si="3"/>
        <v/>
      </c>
    </row>
    <row r="76" spans="1:10" x14ac:dyDescent="0.25">
      <c r="A76" s="9" t="str">
        <f>IF(Control!$F78="","",INDEX(MemberOrg_Data[CFDA], Control!$F78))</f>
        <v/>
      </c>
      <c r="B76" s="4" t="str">
        <f>IFERROR(INDEX(CAFR_Data[Grant Name], MATCH(A76, CAFR_Data[CFDA], 0)), "")</f>
        <v/>
      </c>
      <c r="C76" s="4" t="str">
        <f>IFERROR(IF(A76 = "", "", INDEX(CAFR_Data[FY 2010], MATCH(A76, CAFR_Data[CFDA], 0))), "Not Reported in CAFR")</f>
        <v/>
      </c>
      <c r="D76" s="4" t="str">
        <f>IFERROR(IF(A76=  "", "", INDEX(CAFR_Data[FY 2018 Adjusted], MATCH(A76, CAFR_Data[CFDA], 0))), "Not Reported in CAFR")</f>
        <v/>
      </c>
      <c r="E76" s="4" t="str">
        <f>IFERROR(IF(A76 = "", "", INDEX(CAFR_Data[Cost of Inflation], MATCH(A76, CAFR_Data[CFDA], 0))), 0)</f>
        <v/>
      </c>
      <c r="F76" s="26" t="str">
        <f>IFERROR(RANK(E76, $E$6:$E$369)+COUNTIF($E$6:E76, E76) - 1, "")</f>
        <v/>
      </c>
      <c r="H76">
        <v>71</v>
      </c>
      <c r="I76" t="str">
        <f t="shared" si="2"/>
        <v/>
      </c>
      <c r="J76" s="2" t="str">
        <f t="shared" si="3"/>
        <v/>
      </c>
    </row>
    <row r="77" spans="1:10" x14ac:dyDescent="0.25">
      <c r="A77" s="9" t="str">
        <f>IF(Control!$F79="","",INDEX(MemberOrg_Data[CFDA], Control!$F79))</f>
        <v/>
      </c>
      <c r="B77" s="4" t="str">
        <f>IFERROR(INDEX(CAFR_Data[Grant Name], MATCH(A77, CAFR_Data[CFDA], 0)), "")</f>
        <v/>
      </c>
      <c r="C77" s="4" t="str">
        <f>IFERROR(IF(A77 = "", "", INDEX(CAFR_Data[FY 2010], MATCH(A77, CAFR_Data[CFDA], 0))), "Not Reported in CAFR")</f>
        <v/>
      </c>
      <c r="D77" s="4" t="str">
        <f>IFERROR(IF(A77=  "", "", INDEX(CAFR_Data[FY 2018 Adjusted], MATCH(A77, CAFR_Data[CFDA], 0))), "Not Reported in CAFR")</f>
        <v/>
      </c>
      <c r="E77" s="4" t="str">
        <f>IFERROR(IF(A77 = "", "", INDEX(CAFR_Data[Cost of Inflation], MATCH(A77, CAFR_Data[CFDA], 0))), 0)</f>
        <v/>
      </c>
      <c r="F77" s="26" t="str">
        <f>IFERROR(RANK(E77, $E$6:$E$369)+COUNTIF($E$6:E77, E77) - 1, "")</f>
        <v/>
      </c>
      <c r="H77">
        <v>72</v>
      </c>
      <c r="I77" t="str">
        <f t="shared" si="2"/>
        <v/>
      </c>
      <c r="J77" s="2" t="str">
        <f t="shared" si="3"/>
        <v/>
      </c>
    </row>
    <row r="78" spans="1:10" x14ac:dyDescent="0.25">
      <c r="A78" s="9" t="str">
        <f>IF(Control!$F80="","",INDEX(MemberOrg_Data[CFDA], Control!$F80))</f>
        <v/>
      </c>
      <c r="B78" s="4" t="str">
        <f>IFERROR(INDEX(CAFR_Data[Grant Name], MATCH(A78, CAFR_Data[CFDA], 0)), "")</f>
        <v/>
      </c>
      <c r="C78" s="4" t="str">
        <f>IFERROR(IF(A78 = "", "", INDEX(CAFR_Data[FY 2010], MATCH(A78, CAFR_Data[CFDA], 0))), "Not Reported in CAFR")</f>
        <v/>
      </c>
      <c r="D78" s="4" t="str">
        <f>IFERROR(IF(A78=  "", "", INDEX(CAFR_Data[FY 2018 Adjusted], MATCH(A78, CAFR_Data[CFDA], 0))), "Not Reported in CAFR")</f>
        <v/>
      </c>
      <c r="E78" s="4" t="str">
        <f>IFERROR(IF(A78 = "", "", INDEX(CAFR_Data[Cost of Inflation], MATCH(A78, CAFR_Data[CFDA], 0))), 0)</f>
        <v/>
      </c>
      <c r="F78" s="26" t="str">
        <f>IFERROR(RANK(E78, $E$6:$E$369)+COUNTIF($E$6:E78, E78) - 1, "")</f>
        <v/>
      </c>
      <c r="H78">
        <v>73</v>
      </c>
      <c r="I78" t="str">
        <f t="shared" si="2"/>
        <v/>
      </c>
      <c r="J78" s="2" t="str">
        <f t="shared" si="3"/>
        <v/>
      </c>
    </row>
    <row r="79" spans="1:10" x14ac:dyDescent="0.25">
      <c r="A79" s="9" t="str">
        <f>IF(Control!$F81="","",INDEX(MemberOrg_Data[CFDA], Control!$F81))</f>
        <v/>
      </c>
      <c r="B79" s="4" t="str">
        <f>IFERROR(INDEX(CAFR_Data[Grant Name], MATCH(A79, CAFR_Data[CFDA], 0)), "")</f>
        <v/>
      </c>
      <c r="C79" s="4" t="str">
        <f>IFERROR(IF(A79 = "", "", INDEX(CAFR_Data[FY 2010], MATCH(A79, CAFR_Data[CFDA], 0))), "Not Reported in CAFR")</f>
        <v/>
      </c>
      <c r="D79" s="4" t="str">
        <f>IFERROR(IF(A79=  "", "", INDEX(CAFR_Data[FY 2018 Adjusted], MATCH(A79, CAFR_Data[CFDA], 0))), "Not Reported in CAFR")</f>
        <v/>
      </c>
      <c r="E79" s="4" t="str">
        <f>IFERROR(IF(A79 = "", "", INDEX(CAFR_Data[Cost of Inflation], MATCH(A79, CAFR_Data[CFDA], 0))), 0)</f>
        <v/>
      </c>
      <c r="F79" s="26" t="str">
        <f>IFERROR(RANK(E79, $E$6:$E$369)+COUNTIF($E$6:E79, E79) - 1, "")</f>
        <v/>
      </c>
      <c r="H79">
        <v>74</v>
      </c>
      <c r="I79" t="str">
        <f t="shared" si="2"/>
        <v/>
      </c>
      <c r="J79" s="2" t="str">
        <f t="shared" si="3"/>
        <v/>
      </c>
    </row>
    <row r="80" spans="1:10" x14ac:dyDescent="0.25">
      <c r="A80" s="9" t="str">
        <f>IF(Control!$F82="","",INDEX(MemberOrg_Data[CFDA], Control!$F82))</f>
        <v/>
      </c>
      <c r="B80" s="4" t="str">
        <f>IFERROR(INDEX(CAFR_Data[Grant Name], MATCH(A80, CAFR_Data[CFDA], 0)), "")</f>
        <v/>
      </c>
      <c r="C80" s="4" t="str">
        <f>IFERROR(IF(A80 = "", "", INDEX(CAFR_Data[FY 2010], MATCH(A80, CAFR_Data[CFDA], 0))), "Not Reported in CAFR")</f>
        <v/>
      </c>
      <c r="D80" s="4" t="str">
        <f>IFERROR(IF(A80=  "", "", INDEX(CAFR_Data[FY 2018 Adjusted], MATCH(A80, CAFR_Data[CFDA], 0))), "Not Reported in CAFR")</f>
        <v/>
      </c>
      <c r="E80" s="4" t="str">
        <f>IFERROR(IF(A80 = "", "", INDEX(CAFR_Data[Cost of Inflation], MATCH(A80, CAFR_Data[CFDA], 0))), 0)</f>
        <v/>
      </c>
      <c r="F80" s="26" t="str">
        <f>IFERROR(RANK(E80, $E$6:$E$369)+COUNTIF($E$6:E80, E80) - 1, "")</f>
        <v/>
      </c>
      <c r="H80">
        <v>75</v>
      </c>
      <c r="I80" t="str">
        <f t="shared" si="2"/>
        <v/>
      </c>
      <c r="J80" s="2" t="str">
        <f t="shared" si="3"/>
        <v/>
      </c>
    </row>
    <row r="81" spans="1:10" x14ac:dyDescent="0.25">
      <c r="A81" s="9" t="str">
        <f>IF(Control!$F83="","",INDEX(MemberOrg_Data[CFDA], Control!$F83))</f>
        <v/>
      </c>
      <c r="B81" s="4" t="str">
        <f>IFERROR(INDEX(CAFR_Data[Grant Name], MATCH(A81, CAFR_Data[CFDA], 0)), "")</f>
        <v/>
      </c>
      <c r="C81" s="4" t="str">
        <f>IFERROR(IF(A81 = "", "", INDEX(CAFR_Data[FY 2010], MATCH(A81, CAFR_Data[CFDA], 0))), "Not Reported in CAFR")</f>
        <v/>
      </c>
      <c r="D81" s="4" t="str">
        <f>IFERROR(IF(A81=  "", "", INDEX(CAFR_Data[FY 2018 Adjusted], MATCH(A81, CAFR_Data[CFDA], 0))), "Not Reported in CAFR")</f>
        <v/>
      </c>
      <c r="E81" s="4" t="str">
        <f>IFERROR(IF(A81 = "", "", INDEX(CAFR_Data[Cost of Inflation], MATCH(A81, CAFR_Data[CFDA], 0))), 0)</f>
        <v/>
      </c>
      <c r="F81" s="26" t="str">
        <f>IFERROR(RANK(E81, $E$6:$E$369)+COUNTIF($E$6:E81, E81) - 1, "")</f>
        <v/>
      </c>
      <c r="H81">
        <v>76</v>
      </c>
      <c r="I81" t="str">
        <f t="shared" si="2"/>
        <v/>
      </c>
      <c r="J81" s="2" t="str">
        <f t="shared" si="3"/>
        <v/>
      </c>
    </row>
    <row r="82" spans="1:10" x14ac:dyDescent="0.25">
      <c r="A82" s="9" t="str">
        <f>IF(Control!$F84="","",INDEX(MemberOrg_Data[CFDA], Control!$F84))</f>
        <v/>
      </c>
      <c r="B82" s="4" t="str">
        <f>IFERROR(INDEX(CAFR_Data[Grant Name], MATCH(A82, CAFR_Data[CFDA], 0)), "")</f>
        <v/>
      </c>
      <c r="C82" s="4" t="str">
        <f>IFERROR(IF(A82 = "", "", INDEX(CAFR_Data[FY 2010], MATCH(A82, CAFR_Data[CFDA], 0))), "Not Reported in CAFR")</f>
        <v/>
      </c>
      <c r="D82" s="4" t="str">
        <f>IFERROR(IF(A82=  "", "", INDEX(CAFR_Data[FY 2018 Adjusted], MATCH(A82, CAFR_Data[CFDA], 0))), "Not Reported in CAFR")</f>
        <v/>
      </c>
      <c r="E82" s="4" t="str">
        <f>IFERROR(IF(A82 = "", "", INDEX(CAFR_Data[Cost of Inflation], MATCH(A82, CAFR_Data[CFDA], 0))), 0)</f>
        <v/>
      </c>
      <c r="F82" s="26" t="str">
        <f>IFERROR(RANK(E82, $E$6:$E$369)+COUNTIF($E$6:E82, E82) - 1, "")</f>
        <v/>
      </c>
      <c r="H82">
        <v>77</v>
      </c>
      <c r="I82" t="str">
        <f t="shared" si="2"/>
        <v/>
      </c>
      <c r="J82" s="2" t="str">
        <f t="shared" si="3"/>
        <v/>
      </c>
    </row>
    <row r="83" spans="1:10" x14ac:dyDescent="0.25">
      <c r="A83" s="9" t="str">
        <f>IF(Control!$F85="","",INDEX(MemberOrg_Data[CFDA], Control!$F85))</f>
        <v/>
      </c>
      <c r="B83" s="4" t="str">
        <f>IFERROR(INDEX(CAFR_Data[Grant Name], MATCH(A83, CAFR_Data[CFDA], 0)), "")</f>
        <v/>
      </c>
      <c r="C83" s="4" t="str">
        <f>IFERROR(IF(A83 = "", "", INDEX(CAFR_Data[FY 2010], MATCH(A83, CAFR_Data[CFDA], 0))), "Not Reported in CAFR")</f>
        <v/>
      </c>
      <c r="D83" s="4" t="str">
        <f>IFERROR(IF(A83=  "", "", INDEX(CAFR_Data[FY 2018 Adjusted], MATCH(A83, CAFR_Data[CFDA], 0))), "Not Reported in CAFR")</f>
        <v/>
      </c>
      <c r="E83" s="4" t="str">
        <f>IFERROR(IF(A83 = "", "", INDEX(CAFR_Data[Cost of Inflation], MATCH(A83, CAFR_Data[CFDA], 0))), 0)</f>
        <v/>
      </c>
      <c r="F83" s="26" t="str">
        <f>IFERROR(RANK(E83, $E$6:$E$369)+COUNTIF($E$6:E83, E83) - 1, "")</f>
        <v/>
      </c>
      <c r="H83">
        <v>78</v>
      </c>
      <c r="I83" t="str">
        <f t="shared" si="2"/>
        <v/>
      </c>
      <c r="J83" s="2" t="str">
        <f t="shared" si="3"/>
        <v/>
      </c>
    </row>
    <row r="84" spans="1:10" x14ac:dyDescent="0.25">
      <c r="A84" s="9" t="str">
        <f>IF(Control!$F86="","",INDEX(MemberOrg_Data[CFDA], Control!$F86))</f>
        <v/>
      </c>
      <c r="B84" s="4" t="str">
        <f>IFERROR(INDEX(CAFR_Data[Grant Name], MATCH(A84, CAFR_Data[CFDA], 0)), "")</f>
        <v/>
      </c>
      <c r="C84" s="4" t="str">
        <f>IFERROR(IF(A84 = "", "", INDEX(CAFR_Data[FY 2010], MATCH(A84, CAFR_Data[CFDA], 0))), "Not Reported in CAFR")</f>
        <v/>
      </c>
      <c r="D84" s="4" t="str">
        <f>IFERROR(IF(A84=  "", "", INDEX(CAFR_Data[FY 2018 Adjusted], MATCH(A84, CAFR_Data[CFDA], 0))), "Not Reported in CAFR")</f>
        <v/>
      </c>
      <c r="E84" s="4" t="str">
        <f>IFERROR(IF(A84 = "", "", INDEX(CAFR_Data[Cost of Inflation], MATCH(A84, CAFR_Data[CFDA], 0))), 0)</f>
        <v/>
      </c>
      <c r="F84" s="26" t="str">
        <f>IFERROR(RANK(E84, $E$6:$E$369)+COUNTIF($E$6:E84, E84) - 1, "")</f>
        <v/>
      </c>
      <c r="H84">
        <v>79</v>
      </c>
      <c r="I84" t="str">
        <f t="shared" si="2"/>
        <v/>
      </c>
      <c r="J84" s="2" t="str">
        <f t="shared" si="3"/>
        <v/>
      </c>
    </row>
    <row r="85" spans="1:10" x14ac:dyDescent="0.25">
      <c r="A85" s="9" t="str">
        <f>IF(Control!$F87="","",INDEX(MemberOrg_Data[CFDA], Control!$F87))</f>
        <v/>
      </c>
      <c r="B85" s="4" t="str">
        <f>IFERROR(INDEX(CAFR_Data[Grant Name], MATCH(A85, CAFR_Data[CFDA], 0)), "")</f>
        <v/>
      </c>
      <c r="C85" s="4" t="str">
        <f>IFERROR(IF(A85 = "", "", INDEX(CAFR_Data[FY 2010], MATCH(A85, CAFR_Data[CFDA], 0))), "Not Reported in CAFR")</f>
        <v/>
      </c>
      <c r="D85" s="4" t="str">
        <f>IFERROR(IF(A85=  "", "", INDEX(CAFR_Data[FY 2018 Adjusted], MATCH(A85, CAFR_Data[CFDA], 0))), "Not Reported in CAFR")</f>
        <v/>
      </c>
      <c r="E85" s="4" t="str">
        <f>IFERROR(IF(A85 = "", "", INDEX(CAFR_Data[Cost of Inflation], MATCH(A85, CAFR_Data[CFDA], 0))), 0)</f>
        <v/>
      </c>
      <c r="F85" s="26" t="str">
        <f>IFERROR(RANK(E85, $E$6:$E$369)+COUNTIF($E$6:E85, E85) - 1, "")</f>
        <v/>
      </c>
      <c r="H85">
        <v>80</v>
      </c>
      <c r="I85" t="str">
        <f t="shared" si="2"/>
        <v/>
      </c>
      <c r="J85" s="2" t="str">
        <f t="shared" si="3"/>
        <v/>
      </c>
    </row>
    <row r="86" spans="1:10" x14ac:dyDescent="0.25">
      <c r="A86" s="9" t="str">
        <f>IF(Control!$F88="","",INDEX(MemberOrg_Data[CFDA], Control!$F88))</f>
        <v/>
      </c>
      <c r="B86" s="4" t="str">
        <f>IFERROR(INDEX(CAFR_Data[Grant Name], MATCH(A86, CAFR_Data[CFDA], 0)), "")</f>
        <v/>
      </c>
      <c r="C86" s="4" t="str">
        <f>IFERROR(IF(A86 = "", "", INDEX(CAFR_Data[FY 2010], MATCH(A86, CAFR_Data[CFDA], 0))), "Not Reported in CAFR")</f>
        <v/>
      </c>
      <c r="D86" s="4" t="str">
        <f>IFERROR(IF(A86=  "", "", INDEX(CAFR_Data[FY 2018 Adjusted], MATCH(A86, CAFR_Data[CFDA], 0))), "Not Reported in CAFR")</f>
        <v/>
      </c>
      <c r="E86" s="4" t="str">
        <f>IFERROR(IF(A86 = "", "", INDEX(CAFR_Data[Cost of Inflation], MATCH(A86, CAFR_Data[CFDA], 0))), 0)</f>
        <v/>
      </c>
      <c r="F86" s="26" t="str">
        <f>IFERROR(RANK(E86, $E$6:$E$369)+COUNTIF($E$6:E86, E86) - 1, "")</f>
        <v/>
      </c>
      <c r="H86">
        <v>81</v>
      </c>
      <c r="I86" t="str">
        <f t="shared" si="2"/>
        <v/>
      </c>
      <c r="J86" s="2" t="str">
        <f t="shared" si="3"/>
        <v/>
      </c>
    </row>
    <row r="87" spans="1:10" x14ac:dyDescent="0.25">
      <c r="A87" s="9" t="str">
        <f>IF(Control!$F89="","",INDEX(MemberOrg_Data[CFDA], Control!$F89))</f>
        <v/>
      </c>
      <c r="B87" s="4" t="str">
        <f>IFERROR(INDEX(CAFR_Data[Grant Name], MATCH(A87, CAFR_Data[CFDA], 0)), "")</f>
        <v/>
      </c>
      <c r="C87" s="4" t="str">
        <f>IFERROR(IF(A87 = "", "", INDEX(CAFR_Data[FY 2010], MATCH(A87, CAFR_Data[CFDA], 0))), "Not Reported in CAFR")</f>
        <v/>
      </c>
      <c r="D87" s="4" t="str">
        <f>IFERROR(IF(A87=  "", "", INDEX(CAFR_Data[FY 2018 Adjusted], MATCH(A87, CAFR_Data[CFDA], 0))), "Not Reported in CAFR")</f>
        <v/>
      </c>
      <c r="E87" s="4" t="str">
        <f>IFERROR(IF(A87 = "", "", INDEX(CAFR_Data[Cost of Inflation], MATCH(A87, CAFR_Data[CFDA], 0))), 0)</f>
        <v/>
      </c>
      <c r="F87" s="26" t="str">
        <f>IFERROR(RANK(E87, $E$6:$E$369)+COUNTIF($E$6:E87, E87) - 1, "")</f>
        <v/>
      </c>
      <c r="H87">
        <v>82</v>
      </c>
      <c r="I87" t="str">
        <f t="shared" si="2"/>
        <v/>
      </c>
      <c r="J87" s="2" t="str">
        <f t="shared" si="3"/>
        <v/>
      </c>
    </row>
    <row r="88" spans="1:10" x14ac:dyDescent="0.25">
      <c r="A88" s="9" t="str">
        <f>IF(Control!$F90="","",INDEX(MemberOrg_Data[CFDA], Control!$F90))</f>
        <v/>
      </c>
      <c r="B88" s="4" t="str">
        <f>IFERROR(INDEX(CAFR_Data[Grant Name], MATCH(A88, CAFR_Data[CFDA], 0)), "")</f>
        <v/>
      </c>
      <c r="C88" s="4" t="str">
        <f>IFERROR(IF(A88 = "", "", INDEX(CAFR_Data[FY 2010], MATCH(A88, CAFR_Data[CFDA], 0))), "Not Reported in CAFR")</f>
        <v/>
      </c>
      <c r="D88" s="4" t="str">
        <f>IFERROR(IF(A88=  "", "", INDEX(CAFR_Data[FY 2018 Adjusted], MATCH(A88, CAFR_Data[CFDA], 0))), "Not Reported in CAFR")</f>
        <v/>
      </c>
      <c r="E88" s="4" t="str">
        <f>IFERROR(IF(A88 = "", "", INDEX(CAFR_Data[Cost of Inflation], MATCH(A88, CAFR_Data[CFDA], 0))), 0)</f>
        <v/>
      </c>
      <c r="F88" s="26" t="str">
        <f>IFERROR(RANK(E88, $E$6:$E$369)+COUNTIF($E$6:E88, E88) - 1, "")</f>
        <v/>
      </c>
      <c r="H88">
        <v>83</v>
      </c>
      <c r="I88" t="str">
        <f t="shared" si="2"/>
        <v/>
      </c>
      <c r="J88" s="2" t="str">
        <f t="shared" si="3"/>
        <v/>
      </c>
    </row>
    <row r="89" spans="1:10" x14ac:dyDescent="0.25">
      <c r="A89" s="9" t="str">
        <f>IF(Control!$F91="","",INDEX(MemberOrg_Data[CFDA], Control!$F91))</f>
        <v/>
      </c>
      <c r="B89" s="4" t="str">
        <f>IFERROR(INDEX(CAFR_Data[Grant Name], MATCH(A89, CAFR_Data[CFDA], 0)), "")</f>
        <v/>
      </c>
      <c r="C89" s="4" t="str">
        <f>IFERROR(IF(A89 = "", "", INDEX(CAFR_Data[FY 2010], MATCH(A89, CAFR_Data[CFDA], 0))), "Not Reported in CAFR")</f>
        <v/>
      </c>
      <c r="D89" s="4" t="str">
        <f>IFERROR(IF(A89=  "", "", INDEX(CAFR_Data[FY 2018 Adjusted], MATCH(A89, CAFR_Data[CFDA], 0))), "Not Reported in CAFR")</f>
        <v/>
      </c>
      <c r="E89" s="4" t="str">
        <f>IFERROR(IF(A89 = "", "", INDEX(CAFR_Data[Cost of Inflation], MATCH(A89, CAFR_Data[CFDA], 0))), 0)</f>
        <v/>
      </c>
      <c r="F89" s="26" t="str">
        <f>IFERROR(RANK(E89, $E$6:$E$369)+COUNTIF($E$6:E89, E89) - 1, "")</f>
        <v/>
      </c>
      <c r="H89">
        <v>84</v>
      </c>
      <c r="I89" t="str">
        <f t="shared" si="2"/>
        <v/>
      </c>
      <c r="J89" s="2" t="str">
        <f t="shared" si="3"/>
        <v/>
      </c>
    </row>
    <row r="90" spans="1:10" x14ac:dyDescent="0.25">
      <c r="A90" s="9" t="str">
        <f>IF(Control!$F92="","",INDEX(MemberOrg_Data[CFDA], Control!$F92))</f>
        <v/>
      </c>
      <c r="B90" s="4" t="str">
        <f>IFERROR(INDEX(CAFR_Data[Grant Name], MATCH(A90, CAFR_Data[CFDA], 0)), "")</f>
        <v/>
      </c>
      <c r="C90" s="4" t="str">
        <f>IFERROR(IF(A90 = "", "", INDEX(CAFR_Data[FY 2010], MATCH(A90, CAFR_Data[CFDA], 0))), "Not Reported in CAFR")</f>
        <v/>
      </c>
      <c r="D90" s="4" t="str">
        <f>IFERROR(IF(A90=  "", "", INDEX(CAFR_Data[FY 2018 Adjusted], MATCH(A90, CAFR_Data[CFDA], 0))), "Not Reported in CAFR")</f>
        <v/>
      </c>
      <c r="E90" s="4" t="str">
        <f>IFERROR(IF(A90 = "", "", INDEX(CAFR_Data[Cost of Inflation], MATCH(A90, CAFR_Data[CFDA], 0))), 0)</f>
        <v/>
      </c>
      <c r="F90" s="26" t="str">
        <f>IFERROR(RANK(E90, $E$6:$E$369)+COUNTIF($E$6:E90, E90) - 1, "")</f>
        <v/>
      </c>
      <c r="H90">
        <v>85</v>
      </c>
      <c r="I90" t="str">
        <f t="shared" si="2"/>
        <v/>
      </c>
      <c r="J90" s="2" t="str">
        <f t="shared" si="3"/>
        <v/>
      </c>
    </row>
    <row r="91" spans="1:10" x14ac:dyDescent="0.25">
      <c r="A91" s="9" t="str">
        <f>IF(Control!$F93="","",INDEX(MemberOrg_Data[CFDA], Control!$F93))</f>
        <v/>
      </c>
      <c r="B91" s="4" t="str">
        <f>IFERROR(INDEX(CAFR_Data[Grant Name], MATCH(A91, CAFR_Data[CFDA], 0)), "")</f>
        <v/>
      </c>
      <c r="C91" s="4" t="str">
        <f>IFERROR(IF(A91 = "", "", INDEX(CAFR_Data[FY 2010], MATCH(A91, CAFR_Data[CFDA], 0))), "Not Reported in CAFR")</f>
        <v/>
      </c>
      <c r="D91" s="4" t="str">
        <f>IFERROR(IF(A91=  "", "", INDEX(CAFR_Data[FY 2018 Adjusted], MATCH(A91, CAFR_Data[CFDA], 0))), "Not Reported in CAFR")</f>
        <v/>
      </c>
      <c r="E91" s="4" t="str">
        <f>IFERROR(IF(A91 = "", "", INDEX(CAFR_Data[Cost of Inflation], MATCH(A91, CAFR_Data[CFDA], 0))), 0)</f>
        <v/>
      </c>
      <c r="F91" s="26" t="str">
        <f>IFERROR(RANK(E91, $E$6:$E$369)+COUNTIF($E$6:E91, E91) - 1, "")</f>
        <v/>
      </c>
      <c r="H91">
        <v>86</v>
      </c>
      <c r="I91" t="str">
        <f t="shared" si="2"/>
        <v/>
      </c>
      <c r="J91" s="2" t="str">
        <f t="shared" si="3"/>
        <v/>
      </c>
    </row>
    <row r="92" spans="1:10" x14ac:dyDescent="0.25">
      <c r="A92" s="9" t="str">
        <f>IF(Control!$F94="","",INDEX(MemberOrg_Data[CFDA], Control!$F94))</f>
        <v/>
      </c>
      <c r="B92" s="4" t="str">
        <f>IFERROR(INDEX(CAFR_Data[Grant Name], MATCH(A92, CAFR_Data[CFDA], 0)), "")</f>
        <v/>
      </c>
      <c r="C92" s="4" t="str">
        <f>IFERROR(IF(A92 = "", "", INDEX(CAFR_Data[FY 2010], MATCH(A92, CAFR_Data[CFDA], 0))), "Not Reported in CAFR")</f>
        <v/>
      </c>
      <c r="D92" s="4" t="str">
        <f>IFERROR(IF(A92=  "", "", INDEX(CAFR_Data[FY 2018 Adjusted], MATCH(A92, CAFR_Data[CFDA], 0))), "Not Reported in CAFR")</f>
        <v/>
      </c>
      <c r="E92" s="4" t="str">
        <f>IFERROR(IF(A92 = "", "", INDEX(CAFR_Data[Cost of Inflation], MATCH(A92, CAFR_Data[CFDA], 0))), 0)</f>
        <v/>
      </c>
      <c r="F92" s="26" t="str">
        <f>IFERROR(RANK(E92, $E$6:$E$369)+COUNTIF($E$6:E92, E92) - 1, "")</f>
        <v/>
      </c>
      <c r="H92">
        <v>87</v>
      </c>
      <c r="I92" t="str">
        <f t="shared" si="2"/>
        <v/>
      </c>
      <c r="J92" s="2" t="str">
        <f t="shared" si="3"/>
        <v/>
      </c>
    </row>
    <row r="93" spans="1:10" x14ac:dyDescent="0.25">
      <c r="A93" s="9" t="str">
        <f>IF(Control!$F95="","",INDEX(MemberOrg_Data[CFDA], Control!$F95))</f>
        <v/>
      </c>
      <c r="B93" s="4" t="str">
        <f>IFERROR(INDEX(CAFR_Data[Grant Name], MATCH(A93, CAFR_Data[CFDA], 0)), "")</f>
        <v/>
      </c>
      <c r="C93" s="4" t="str">
        <f>IFERROR(IF(A93 = "", "", INDEX(CAFR_Data[FY 2010], MATCH(A93, CAFR_Data[CFDA], 0))), "Not Reported in CAFR")</f>
        <v/>
      </c>
      <c r="D93" s="4" t="str">
        <f>IFERROR(IF(A93=  "", "", INDEX(CAFR_Data[FY 2018 Adjusted], MATCH(A93, CAFR_Data[CFDA], 0))), "Not Reported in CAFR")</f>
        <v/>
      </c>
      <c r="E93" s="4" t="str">
        <f>IFERROR(IF(A93 = "", "", INDEX(CAFR_Data[Cost of Inflation], MATCH(A93, CAFR_Data[CFDA], 0))), 0)</f>
        <v/>
      </c>
      <c r="F93" s="26" t="str">
        <f>IFERROR(RANK(E93, $E$6:$E$369)+COUNTIF($E$6:E93, E93) - 1, "")</f>
        <v/>
      </c>
      <c r="H93">
        <v>88</v>
      </c>
      <c r="I93" t="str">
        <f t="shared" si="2"/>
        <v/>
      </c>
      <c r="J93" s="2" t="str">
        <f t="shared" si="3"/>
        <v/>
      </c>
    </row>
    <row r="94" spans="1:10" x14ac:dyDescent="0.25">
      <c r="A94" s="9" t="str">
        <f>IF(Control!$F96="","",INDEX(MemberOrg_Data[CFDA], Control!$F96))</f>
        <v/>
      </c>
      <c r="B94" s="4" t="str">
        <f>IFERROR(INDEX(CAFR_Data[Grant Name], MATCH(A94, CAFR_Data[CFDA], 0)), "")</f>
        <v/>
      </c>
      <c r="C94" s="4" t="str">
        <f>IFERROR(IF(A94 = "", "", INDEX(CAFR_Data[FY 2010], MATCH(A94, CAFR_Data[CFDA], 0))), "Not Reported in CAFR")</f>
        <v/>
      </c>
      <c r="D94" s="4" t="str">
        <f>IFERROR(IF(A94=  "", "", INDEX(CAFR_Data[FY 2018 Adjusted], MATCH(A94, CAFR_Data[CFDA], 0))), "Not Reported in CAFR")</f>
        <v/>
      </c>
      <c r="E94" s="4" t="str">
        <f>IFERROR(IF(A94 = "", "", INDEX(CAFR_Data[Cost of Inflation], MATCH(A94, CAFR_Data[CFDA], 0))), 0)</f>
        <v/>
      </c>
      <c r="F94" s="26" t="str">
        <f>IFERROR(RANK(E94, $E$6:$E$369)+COUNTIF($E$6:E94, E94) - 1, "")</f>
        <v/>
      </c>
      <c r="H94">
        <v>89</v>
      </c>
      <c r="I94" t="str">
        <f t="shared" si="2"/>
        <v/>
      </c>
      <c r="J94" s="2" t="str">
        <f t="shared" si="3"/>
        <v/>
      </c>
    </row>
    <row r="95" spans="1:10" x14ac:dyDescent="0.25">
      <c r="A95" s="9" t="str">
        <f>IF(Control!$F97="","",INDEX(MemberOrg_Data[CFDA], Control!$F97))</f>
        <v/>
      </c>
      <c r="B95" s="4" t="str">
        <f>IFERROR(INDEX(CAFR_Data[Grant Name], MATCH(A95, CAFR_Data[CFDA], 0)), "")</f>
        <v/>
      </c>
      <c r="C95" s="4" t="str">
        <f>IFERROR(IF(A95 = "", "", INDEX(CAFR_Data[FY 2010], MATCH(A95, CAFR_Data[CFDA], 0))), "Not Reported in CAFR")</f>
        <v/>
      </c>
      <c r="D95" s="4" t="str">
        <f>IFERROR(IF(A95=  "", "", INDEX(CAFR_Data[FY 2018 Adjusted], MATCH(A95, CAFR_Data[CFDA], 0))), "Not Reported in CAFR")</f>
        <v/>
      </c>
      <c r="E95" s="4" t="str">
        <f>IFERROR(IF(A95 = "", "", INDEX(CAFR_Data[Cost of Inflation], MATCH(A95, CAFR_Data[CFDA], 0))), 0)</f>
        <v/>
      </c>
      <c r="F95" s="26" t="str">
        <f>IFERROR(RANK(E95, $E$6:$E$369)+COUNTIF($E$6:E95, E95) - 1, "")</f>
        <v/>
      </c>
      <c r="H95">
        <v>90</v>
      </c>
      <c r="I95" t="str">
        <f t="shared" si="2"/>
        <v/>
      </c>
      <c r="J95" s="2" t="str">
        <f t="shared" si="3"/>
        <v/>
      </c>
    </row>
    <row r="96" spans="1:10" x14ac:dyDescent="0.25">
      <c r="A96" s="9" t="str">
        <f>IF(Control!$F98="","",INDEX(MemberOrg_Data[CFDA], Control!$F98))</f>
        <v/>
      </c>
      <c r="B96" s="4" t="str">
        <f>IFERROR(INDEX(CAFR_Data[Grant Name], MATCH(A96, CAFR_Data[CFDA], 0)), "")</f>
        <v/>
      </c>
      <c r="C96" s="4" t="str">
        <f>IFERROR(IF(A96 = "", "", INDEX(CAFR_Data[FY 2010], MATCH(A96, CAFR_Data[CFDA], 0))), "Not Reported in CAFR")</f>
        <v/>
      </c>
      <c r="D96" s="4" t="str">
        <f>IFERROR(IF(A96=  "", "", INDEX(CAFR_Data[FY 2018 Adjusted], MATCH(A96, CAFR_Data[CFDA], 0))), "Not Reported in CAFR")</f>
        <v/>
      </c>
      <c r="E96" s="4" t="str">
        <f>IFERROR(IF(A96 = "", "", INDEX(CAFR_Data[Cost of Inflation], MATCH(A96, CAFR_Data[CFDA], 0))), 0)</f>
        <v/>
      </c>
      <c r="F96" s="26" t="str">
        <f>IFERROR(RANK(E96, $E$6:$E$369)+COUNTIF($E$6:E96, E96) - 1, "")</f>
        <v/>
      </c>
      <c r="H96">
        <v>91</v>
      </c>
      <c r="I96" t="str">
        <f t="shared" si="2"/>
        <v/>
      </c>
      <c r="J96" s="2" t="str">
        <f t="shared" si="3"/>
        <v/>
      </c>
    </row>
    <row r="97" spans="1:10" x14ac:dyDescent="0.25">
      <c r="A97" s="9" t="str">
        <f>IF(Control!$F99="","",INDEX(MemberOrg_Data[CFDA], Control!$F99))</f>
        <v/>
      </c>
      <c r="B97" s="4" t="str">
        <f>IFERROR(INDEX(CAFR_Data[Grant Name], MATCH(A97, CAFR_Data[CFDA], 0)), "")</f>
        <v/>
      </c>
      <c r="C97" s="4" t="str">
        <f>IFERROR(IF(A97 = "", "", INDEX(CAFR_Data[FY 2010], MATCH(A97, CAFR_Data[CFDA], 0))), "Not Reported in CAFR")</f>
        <v/>
      </c>
      <c r="D97" s="4" t="str">
        <f>IFERROR(IF(A97=  "", "", INDEX(CAFR_Data[FY 2018 Adjusted], MATCH(A97, CAFR_Data[CFDA], 0))), "Not Reported in CAFR")</f>
        <v/>
      </c>
      <c r="E97" s="4" t="str">
        <f>IFERROR(IF(A97 = "", "", INDEX(CAFR_Data[Cost of Inflation], MATCH(A97, CAFR_Data[CFDA], 0))), 0)</f>
        <v/>
      </c>
      <c r="F97" s="26" t="str">
        <f>IFERROR(RANK(E97, $E$6:$E$369)+COUNTIF($E$6:E97, E97) - 1, "")</f>
        <v/>
      </c>
      <c r="H97">
        <v>92</v>
      </c>
      <c r="I97" t="str">
        <f t="shared" si="2"/>
        <v/>
      </c>
      <c r="J97" s="2" t="str">
        <f t="shared" si="3"/>
        <v/>
      </c>
    </row>
    <row r="98" spans="1:10" x14ac:dyDescent="0.25">
      <c r="A98" s="9" t="str">
        <f>IF(Control!$F100="","",INDEX(MemberOrg_Data[CFDA], Control!$F100))</f>
        <v/>
      </c>
      <c r="B98" s="4" t="str">
        <f>IFERROR(INDEX(CAFR_Data[Grant Name], MATCH(A98, CAFR_Data[CFDA], 0)), "")</f>
        <v/>
      </c>
      <c r="C98" s="4" t="str">
        <f>IFERROR(IF(A98 = "", "", INDEX(CAFR_Data[FY 2010], MATCH(A98, CAFR_Data[CFDA], 0))), "Not Reported in CAFR")</f>
        <v/>
      </c>
      <c r="D98" s="4" t="str">
        <f>IFERROR(IF(A98=  "", "", INDEX(CAFR_Data[FY 2018 Adjusted], MATCH(A98, CAFR_Data[CFDA], 0))), "Not Reported in CAFR")</f>
        <v/>
      </c>
      <c r="E98" s="4" t="str">
        <f>IFERROR(IF(A98 = "", "", INDEX(CAFR_Data[Cost of Inflation], MATCH(A98, CAFR_Data[CFDA], 0))), 0)</f>
        <v/>
      </c>
      <c r="F98" s="26" t="str">
        <f>IFERROR(RANK(E98, $E$6:$E$369)+COUNTIF($E$6:E98, E98) - 1, "")</f>
        <v/>
      </c>
      <c r="H98">
        <v>93</v>
      </c>
      <c r="I98" t="str">
        <f t="shared" si="2"/>
        <v/>
      </c>
      <c r="J98" s="2" t="str">
        <f t="shared" si="3"/>
        <v/>
      </c>
    </row>
    <row r="99" spans="1:10" x14ac:dyDescent="0.25">
      <c r="A99" s="9" t="str">
        <f>IF(Control!$F101="","",INDEX(MemberOrg_Data[CFDA], Control!$F101))</f>
        <v/>
      </c>
      <c r="B99" s="4" t="str">
        <f>IFERROR(INDEX(CAFR_Data[Grant Name], MATCH(A99, CAFR_Data[CFDA], 0)), "")</f>
        <v/>
      </c>
      <c r="C99" s="4" t="str">
        <f>IFERROR(IF(A99 = "", "", INDEX(CAFR_Data[FY 2010], MATCH(A99, CAFR_Data[CFDA], 0))), "Not Reported in CAFR")</f>
        <v/>
      </c>
      <c r="D99" s="4" t="str">
        <f>IFERROR(IF(A99=  "", "", INDEX(CAFR_Data[FY 2018 Adjusted], MATCH(A99, CAFR_Data[CFDA], 0))), "Not Reported in CAFR")</f>
        <v/>
      </c>
      <c r="E99" s="4" t="str">
        <f>IFERROR(IF(A99 = "", "", INDEX(CAFR_Data[Cost of Inflation], MATCH(A99, CAFR_Data[CFDA], 0))), 0)</f>
        <v/>
      </c>
      <c r="F99" s="26" t="str">
        <f>IFERROR(RANK(E99, $E$6:$E$369)+COUNTIF($E$6:E99, E99) - 1, "")</f>
        <v/>
      </c>
      <c r="H99">
        <v>94</v>
      </c>
      <c r="I99" t="str">
        <f t="shared" si="2"/>
        <v/>
      </c>
      <c r="J99" s="2" t="str">
        <f t="shared" si="3"/>
        <v/>
      </c>
    </row>
    <row r="100" spans="1:10" x14ac:dyDescent="0.25">
      <c r="A100" s="9" t="str">
        <f>IF(Control!$F102="","",INDEX(MemberOrg_Data[CFDA], Control!$F102))</f>
        <v/>
      </c>
      <c r="B100" s="4" t="str">
        <f>IFERROR(INDEX(CAFR_Data[Grant Name], MATCH(A100, CAFR_Data[CFDA], 0)), "")</f>
        <v/>
      </c>
      <c r="C100" s="4" t="str">
        <f>IFERROR(IF(A100 = "", "", INDEX(CAFR_Data[FY 2010], MATCH(A100, CAFR_Data[CFDA], 0))), "Not Reported in CAFR")</f>
        <v/>
      </c>
      <c r="D100" s="4" t="str">
        <f>IFERROR(IF(A100=  "", "", INDEX(CAFR_Data[FY 2018 Adjusted], MATCH(A100, CAFR_Data[CFDA], 0))), "Not Reported in CAFR")</f>
        <v/>
      </c>
      <c r="E100" s="4" t="str">
        <f>IFERROR(IF(A100 = "", "", INDEX(CAFR_Data[Cost of Inflation], MATCH(A100, CAFR_Data[CFDA], 0))), 0)</f>
        <v/>
      </c>
      <c r="F100" s="26" t="str">
        <f>IFERROR(RANK(E100, $E$6:$E$369)+COUNTIF($E$6:E100, E100) - 1, "")</f>
        <v/>
      </c>
      <c r="H100">
        <v>95</v>
      </c>
      <c r="I100" t="str">
        <f t="shared" si="2"/>
        <v/>
      </c>
      <c r="J100" s="2" t="str">
        <f t="shared" si="3"/>
        <v/>
      </c>
    </row>
    <row r="101" spans="1:10" x14ac:dyDescent="0.25">
      <c r="A101" s="9" t="str">
        <f>IF(Control!$F103="","",INDEX(MemberOrg_Data[CFDA], Control!$F103))</f>
        <v/>
      </c>
      <c r="B101" s="4" t="str">
        <f>IFERROR(INDEX(CAFR_Data[Grant Name], MATCH(A101, CAFR_Data[CFDA], 0)), "")</f>
        <v/>
      </c>
      <c r="C101" s="4" t="str">
        <f>IFERROR(IF(A101 = "", "", INDEX(CAFR_Data[FY 2010], MATCH(A101, CAFR_Data[CFDA], 0))), "Not Reported in CAFR")</f>
        <v/>
      </c>
      <c r="D101" s="4" t="str">
        <f>IFERROR(IF(A101=  "", "", INDEX(CAFR_Data[FY 2018 Adjusted], MATCH(A101, CAFR_Data[CFDA], 0))), "Not Reported in CAFR")</f>
        <v/>
      </c>
      <c r="E101" s="4" t="str">
        <f>IFERROR(IF(A101 = "", "", INDEX(CAFR_Data[Cost of Inflation], MATCH(A101, CAFR_Data[CFDA], 0))), 0)</f>
        <v/>
      </c>
      <c r="F101" s="26" t="str">
        <f>IFERROR(RANK(E101, $E$6:$E$369)+COUNTIF($E$6:E101, E101) - 1, "")</f>
        <v/>
      </c>
      <c r="H101">
        <v>96</v>
      </c>
      <c r="I101" t="str">
        <f t="shared" si="2"/>
        <v/>
      </c>
      <c r="J101" s="2" t="str">
        <f t="shared" si="3"/>
        <v/>
      </c>
    </row>
    <row r="102" spans="1:10" x14ac:dyDescent="0.25">
      <c r="A102" s="9" t="str">
        <f>IF(Control!$F104="","",INDEX(MemberOrg_Data[CFDA], Control!$F104))</f>
        <v/>
      </c>
      <c r="B102" s="4" t="str">
        <f>IFERROR(INDEX(CAFR_Data[Grant Name], MATCH(A102, CAFR_Data[CFDA], 0)), "")</f>
        <v/>
      </c>
      <c r="C102" s="4" t="str">
        <f>IFERROR(IF(A102 = "", "", INDEX(CAFR_Data[FY 2010], MATCH(A102, CAFR_Data[CFDA], 0))), "Not Reported in CAFR")</f>
        <v/>
      </c>
      <c r="D102" s="4" t="str">
        <f>IFERROR(IF(A102=  "", "", INDEX(CAFR_Data[FY 2018 Adjusted], MATCH(A102, CAFR_Data[CFDA], 0))), "Not Reported in CAFR")</f>
        <v/>
      </c>
      <c r="E102" s="4" t="str">
        <f>IFERROR(IF(A102 = "", "", INDEX(CAFR_Data[Cost of Inflation], MATCH(A102, CAFR_Data[CFDA], 0))), 0)</f>
        <v/>
      </c>
      <c r="F102" s="26" t="str">
        <f>IFERROR(RANK(E102, $E$6:$E$369)+COUNTIF($E$6:E102, E102) - 1, "")</f>
        <v/>
      </c>
      <c r="H102">
        <v>97</v>
      </c>
      <c r="I102" t="str">
        <f t="shared" si="2"/>
        <v/>
      </c>
      <c r="J102" s="2" t="str">
        <f t="shared" si="3"/>
        <v/>
      </c>
    </row>
    <row r="103" spans="1:10" x14ac:dyDescent="0.25">
      <c r="A103" s="9" t="str">
        <f>IF(Control!$F105="","",INDEX(MemberOrg_Data[CFDA], Control!$F105))</f>
        <v/>
      </c>
      <c r="B103" s="4" t="str">
        <f>IFERROR(INDEX(CAFR_Data[Grant Name], MATCH(A103, CAFR_Data[CFDA], 0)), "")</f>
        <v/>
      </c>
      <c r="C103" s="4" t="str">
        <f>IFERROR(IF(A103 = "", "", INDEX(CAFR_Data[FY 2010], MATCH(A103, CAFR_Data[CFDA], 0))), "Not Reported in CAFR")</f>
        <v/>
      </c>
      <c r="D103" s="4" t="str">
        <f>IFERROR(IF(A103=  "", "", INDEX(CAFR_Data[FY 2018 Adjusted], MATCH(A103, CAFR_Data[CFDA], 0))), "Not Reported in CAFR")</f>
        <v/>
      </c>
      <c r="E103" s="4" t="str">
        <f>IFERROR(IF(A103 = "", "", INDEX(CAFR_Data[Cost of Inflation], MATCH(A103, CAFR_Data[CFDA], 0))), 0)</f>
        <v/>
      </c>
      <c r="F103" s="26" t="str">
        <f>IFERROR(RANK(E103, $E$6:$E$369)+COUNTIF($E$6:E103, E103) - 1, "")</f>
        <v/>
      </c>
      <c r="H103">
        <v>98</v>
      </c>
      <c r="I103" t="str">
        <f t="shared" si="2"/>
        <v/>
      </c>
      <c r="J103" s="2" t="str">
        <f t="shared" si="3"/>
        <v/>
      </c>
    </row>
    <row r="104" spans="1:10" x14ac:dyDescent="0.25">
      <c r="A104" s="9" t="str">
        <f>IF(Control!$F106="","",INDEX(MemberOrg_Data[CFDA], Control!$F106))</f>
        <v/>
      </c>
      <c r="B104" s="4" t="str">
        <f>IFERROR(INDEX(CAFR_Data[Grant Name], MATCH(A104, CAFR_Data[CFDA], 0)), "")</f>
        <v/>
      </c>
      <c r="C104" s="4" t="str">
        <f>IFERROR(IF(A104 = "", "", INDEX(CAFR_Data[FY 2010], MATCH(A104, CAFR_Data[CFDA], 0))), "Not Reported in CAFR")</f>
        <v/>
      </c>
      <c r="D104" s="4" t="str">
        <f>IFERROR(IF(A104=  "", "", INDEX(CAFR_Data[FY 2018 Adjusted], MATCH(A104, CAFR_Data[CFDA], 0))), "Not Reported in CAFR")</f>
        <v/>
      </c>
      <c r="E104" s="4" t="str">
        <f>IFERROR(IF(A104 = "", "", INDEX(CAFR_Data[Cost of Inflation], MATCH(A104, CAFR_Data[CFDA], 0))), 0)</f>
        <v/>
      </c>
      <c r="F104" s="26" t="str">
        <f>IFERROR(RANK(E104, $E$6:$E$369)+COUNTIF($E$6:E104, E104) - 1, "")</f>
        <v/>
      </c>
      <c r="H104">
        <v>99</v>
      </c>
      <c r="I104" t="str">
        <f t="shared" si="2"/>
        <v/>
      </c>
      <c r="J104" s="2" t="str">
        <f t="shared" si="3"/>
        <v/>
      </c>
    </row>
    <row r="105" spans="1:10" x14ac:dyDescent="0.25">
      <c r="A105" s="9" t="str">
        <f>IF(Control!$F107="","",INDEX(MemberOrg_Data[CFDA], Control!$F107))</f>
        <v/>
      </c>
      <c r="B105" s="4" t="str">
        <f>IFERROR(INDEX(CAFR_Data[Grant Name], MATCH(A105, CAFR_Data[CFDA], 0)), "")</f>
        <v/>
      </c>
      <c r="C105" s="4" t="str">
        <f>IFERROR(IF(A105 = "", "", INDEX(CAFR_Data[FY 2010], MATCH(A105, CAFR_Data[CFDA], 0))), "Not Reported in CAFR")</f>
        <v/>
      </c>
      <c r="D105" s="4" t="str">
        <f>IFERROR(IF(A105=  "", "", INDEX(CAFR_Data[FY 2018 Adjusted], MATCH(A105, CAFR_Data[CFDA], 0))), "Not Reported in CAFR")</f>
        <v/>
      </c>
      <c r="E105" s="4" t="str">
        <f>IFERROR(IF(A105 = "", "", INDEX(CAFR_Data[Cost of Inflation], MATCH(A105, CAFR_Data[CFDA], 0))), 0)</f>
        <v/>
      </c>
      <c r="F105" s="26" t="str">
        <f>IFERROR(RANK(E105, $E$6:$E$369)+COUNTIF($E$6:E105, E105) - 1, "")</f>
        <v/>
      </c>
      <c r="H105">
        <v>100</v>
      </c>
      <c r="I105" t="str">
        <f t="shared" si="2"/>
        <v/>
      </c>
      <c r="J105" s="2" t="str">
        <f t="shared" si="3"/>
        <v/>
      </c>
    </row>
    <row r="106" spans="1:10" x14ac:dyDescent="0.25">
      <c r="A106" s="9" t="str">
        <f>IF(Control!$F108="","",INDEX(MemberOrg_Data[CFDA], Control!$F108))</f>
        <v/>
      </c>
      <c r="B106" s="4" t="str">
        <f>IFERROR(INDEX(CAFR_Data[Grant Name], MATCH(A106, CAFR_Data[CFDA], 0)), "")</f>
        <v/>
      </c>
      <c r="C106" s="4" t="str">
        <f>IFERROR(IF(A106 = "", "", INDEX(CAFR_Data[FY 2010], MATCH(A106, CAFR_Data[CFDA], 0))), "Not Reported in CAFR")</f>
        <v/>
      </c>
      <c r="D106" s="4" t="str">
        <f>IFERROR(IF(A106=  "", "", INDEX(CAFR_Data[FY 2018 Adjusted], MATCH(A106, CAFR_Data[CFDA], 0))), "Not Reported in CAFR")</f>
        <v/>
      </c>
      <c r="E106" s="4" t="str">
        <f>IFERROR(IF(A106 = "", "", INDEX(CAFR_Data[Cost of Inflation], MATCH(A106, CAFR_Data[CFDA], 0))), 0)</f>
        <v/>
      </c>
      <c r="F106" s="26" t="str">
        <f>IFERROR(RANK(E106, $E$6:$E$369)+COUNTIF($E$6:E106, E106) - 1, "")</f>
        <v/>
      </c>
      <c r="H106">
        <v>101</v>
      </c>
      <c r="I106" t="str">
        <f t="shared" si="2"/>
        <v/>
      </c>
      <c r="J106" s="2" t="str">
        <f t="shared" si="3"/>
        <v/>
      </c>
    </row>
    <row r="107" spans="1:10" x14ac:dyDescent="0.25">
      <c r="A107" s="9" t="str">
        <f>IF(Control!$F109="","",INDEX(MemberOrg_Data[CFDA], Control!$F109))</f>
        <v/>
      </c>
      <c r="B107" s="4" t="str">
        <f>IFERROR(INDEX(CAFR_Data[Grant Name], MATCH(A107, CAFR_Data[CFDA], 0)), "")</f>
        <v/>
      </c>
      <c r="C107" s="4" t="str">
        <f>IFERROR(IF(A107 = "", "", INDEX(CAFR_Data[FY 2010], MATCH(A107, CAFR_Data[CFDA], 0))), "Not Reported in CAFR")</f>
        <v/>
      </c>
      <c r="D107" s="4" t="str">
        <f>IFERROR(IF(A107=  "", "", INDEX(CAFR_Data[FY 2018 Adjusted], MATCH(A107, CAFR_Data[CFDA], 0))), "Not Reported in CAFR")</f>
        <v/>
      </c>
      <c r="E107" s="4" t="str">
        <f>IFERROR(IF(A107 = "", "", INDEX(CAFR_Data[Cost of Inflation], MATCH(A107, CAFR_Data[CFDA], 0))), 0)</f>
        <v/>
      </c>
      <c r="F107" s="26" t="str">
        <f>IFERROR(RANK(E107, $E$6:$E$369)+COUNTIF($E$6:E107, E107) - 1, "")</f>
        <v/>
      </c>
      <c r="H107">
        <v>102</v>
      </c>
      <c r="I107" t="str">
        <f t="shared" si="2"/>
        <v/>
      </c>
      <c r="J107" s="2" t="str">
        <f t="shared" si="3"/>
        <v/>
      </c>
    </row>
    <row r="108" spans="1:10" x14ac:dyDescent="0.25">
      <c r="A108" s="9" t="str">
        <f>IF(Control!$F110="","",INDEX(MemberOrg_Data[CFDA], Control!$F110))</f>
        <v/>
      </c>
      <c r="B108" s="4" t="str">
        <f>IFERROR(INDEX(CAFR_Data[Grant Name], MATCH(A108, CAFR_Data[CFDA], 0)), "")</f>
        <v/>
      </c>
      <c r="C108" s="4" t="str">
        <f>IFERROR(IF(A108 = "", "", INDEX(CAFR_Data[FY 2010], MATCH(A108, CAFR_Data[CFDA], 0))), "Not Reported in CAFR")</f>
        <v/>
      </c>
      <c r="D108" s="4" t="str">
        <f>IFERROR(IF(A108=  "", "", INDEX(CAFR_Data[FY 2018 Adjusted], MATCH(A108, CAFR_Data[CFDA], 0))), "Not Reported in CAFR")</f>
        <v/>
      </c>
      <c r="E108" s="4" t="str">
        <f>IFERROR(IF(A108 = "", "", INDEX(CAFR_Data[Cost of Inflation], MATCH(A108, CAFR_Data[CFDA], 0))), 0)</f>
        <v/>
      </c>
      <c r="F108" s="26" t="str">
        <f>IFERROR(RANK(E108, $E$6:$E$369)+COUNTIF($E$6:E108, E108) - 1, "")</f>
        <v/>
      </c>
      <c r="H108">
        <v>103</v>
      </c>
      <c r="I108" t="str">
        <f t="shared" si="2"/>
        <v/>
      </c>
      <c r="J108" s="2" t="str">
        <f t="shared" si="3"/>
        <v/>
      </c>
    </row>
    <row r="109" spans="1:10" x14ac:dyDescent="0.25">
      <c r="A109" s="9" t="str">
        <f>IF(Control!$F111="","",INDEX(MemberOrg_Data[CFDA], Control!$F111))</f>
        <v/>
      </c>
      <c r="B109" s="4" t="str">
        <f>IFERROR(INDEX(CAFR_Data[Grant Name], MATCH(A109, CAFR_Data[CFDA], 0)), "")</f>
        <v/>
      </c>
      <c r="C109" s="4" t="str">
        <f>IFERROR(IF(A109 = "", "", INDEX(CAFR_Data[FY 2010], MATCH(A109, CAFR_Data[CFDA], 0))), "Not Reported in CAFR")</f>
        <v/>
      </c>
      <c r="D109" s="4" t="str">
        <f>IFERROR(IF(A109=  "", "", INDEX(CAFR_Data[FY 2018 Adjusted], MATCH(A109, CAFR_Data[CFDA], 0))), "Not Reported in CAFR")</f>
        <v/>
      </c>
      <c r="E109" s="4" t="str">
        <f>IFERROR(IF(A109 = "", "", INDEX(CAFR_Data[Cost of Inflation], MATCH(A109, CAFR_Data[CFDA], 0))), 0)</f>
        <v/>
      </c>
      <c r="F109" s="26" t="str">
        <f>IFERROR(RANK(E109, $E$6:$E$369)+COUNTIF($E$6:E109, E109) - 1, "")</f>
        <v/>
      </c>
      <c r="H109">
        <v>104</v>
      </c>
      <c r="I109" t="str">
        <f t="shared" si="2"/>
        <v/>
      </c>
      <c r="J109" s="2" t="str">
        <f t="shared" si="3"/>
        <v/>
      </c>
    </row>
    <row r="110" spans="1:10" x14ac:dyDescent="0.25">
      <c r="A110" s="9" t="str">
        <f>IF(Control!$F112="","",INDEX(MemberOrg_Data[CFDA], Control!$F112))</f>
        <v/>
      </c>
      <c r="B110" s="4" t="str">
        <f>IFERROR(INDEX(CAFR_Data[Grant Name], MATCH(A110, CAFR_Data[CFDA], 0)), "")</f>
        <v/>
      </c>
      <c r="C110" s="4" t="str">
        <f>IFERROR(IF(A110 = "", "", INDEX(CAFR_Data[FY 2010], MATCH(A110, CAFR_Data[CFDA], 0))), "Not Reported in CAFR")</f>
        <v/>
      </c>
      <c r="D110" s="4" t="str">
        <f>IFERROR(IF(A110=  "", "", INDEX(CAFR_Data[FY 2018 Adjusted], MATCH(A110, CAFR_Data[CFDA], 0))), "Not Reported in CAFR")</f>
        <v/>
      </c>
      <c r="E110" s="4" t="str">
        <f>IFERROR(IF(A110 = "", "", INDEX(CAFR_Data[Cost of Inflation], MATCH(A110, CAFR_Data[CFDA], 0))), 0)</f>
        <v/>
      </c>
      <c r="F110" s="26" t="str">
        <f>IFERROR(RANK(E110, $E$6:$E$369)+COUNTIF($E$6:E110, E110) - 1, "")</f>
        <v/>
      </c>
      <c r="H110">
        <v>105</v>
      </c>
      <c r="I110" t="str">
        <f t="shared" si="2"/>
        <v/>
      </c>
      <c r="J110" s="2" t="str">
        <f t="shared" si="3"/>
        <v/>
      </c>
    </row>
    <row r="111" spans="1:10" x14ac:dyDescent="0.25">
      <c r="A111" s="9" t="str">
        <f>IF(Control!$F113="","",INDEX(MemberOrg_Data[CFDA], Control!$F113))</f>
        <v/>
      </c>
      <c r="B111" s="4" t="str">
        <f>IFERROR(INDEX(CAFR_Data[Grant Name], MATCH(A111, CAFR_Data[CFDA], 0)), "")</f>
        <v/>
      </c>
      <c r="C111" s="4" t="str">
        <f>IFERROR(IF(A111 = "", "", INDEX(CAFR_Data[FY 2010], MATCH(A111, CAFR_Data[CFDA], 0))), "Not Reported in CAFR")</f>
        <v/>
      </c>
      <c r="D111" s="4" t="str">
        <f>IFERROR(IF(A111=  "", "", INDEX(CAFR_Data[FY 2018 Adjusted], MATCH(A111, CAFR_Data[CFDA], 0))), "Not Reported in CAFR")</f>
        <v/>
      </c>
      <c r="E111" s="4" t="str">
        <f>IFERROR(IF(A111 = "", "", INDEX(CAFR_Data[Cost of Inflation], MATCH(A111, CAFR_Data[CFDA], 0))), 0)</f>
        <v/>
      </c>
      <c r="F111" s="26" t="str">
        <f>IFERROR(RANK(E111, $E$6:$E$369)+COUNTIF($E$6:E111, E111) - 1, "")</f>
        <v/>
      </c>
      <c r="H111">
        <v>106</v>
      </c>
      <c r="I111" t="str">
        <f t="shared" si="2"/>
        <v/>
      </c>
      <c r="J111" s="2" t="str">
        <f t="shared" si="3"/>
        <v/>
      </c>
    </row>
    <row r="112" spans="1:10" x14ac:dyDescent="0.25">
      <c r="A112" s="9" t="str">
        <f>IF(Control!$F114="","",INDEX(MemberOrg_Data[CFDA], Control!$F114))</f>
        <v/>
      </c>
      <c r="B112" s="4" t="str">
        <f>IFERROR(INDEX(CAFR_Data[Grant Name], MATCH(A112, CAFR_Data[CFDA], 0)), "")</f>
        <v/>
      </c>
      <c r="C112" s="4" t="str">
        <f>IFERROR(IF(A112 = "", "", INDEX(CAFR_Data[FY 2010], MATCH(A112, CAFR_Data[CFDA], 0))), "Not Reported in CAFR")</f>
        <v/>
      </c>
      <c r="D112" s="4" t="str">
        <f>IFERROR(IF(A112=  "", "", INDEX(CAFR_Data[FY 2018 Adjusted], MATCH(A112, CAFR_Data[CFDA], 0))), "Not Reported in CAFR")</f>
        <v/>
      </c>
      <c r="E112" s="4" t="str">
        <f>IFERROR(IF(A112 = "", "", INDEX(CAFR_Data[Cost of Inflation], MATCH(A112, CAFR_Data[CFDA], 0))), 0)</f>
        <v/>
      </c>
      <c r="F112" s="26" t="str">
        <f>IFERROR(RANK(E112, $E$6:$E$369)+COUNTIF($E$6:E112, E112) - 1, "")</f>
        <v/>
      </c>
      <c r="H112">
        <v>107</v>
      </c>
      <c r="I112" t="str">
        <f t="shared" si="2"/>
        <v/>
      </c>
      <c r="J112" s="2" t="str">
        <f t="shared" si="3"/>
        <v/>
      </c>
    </row>
    <row r="113" spans="1:10" x14ac:dyDescent="0.25">
      <c r="A113" s="9" t="str">
        <f>IF(Control!$F115="","",INDEX(MemberOrg_Data[CFDA], Control!$F115))</f>
        <v/>
      </c>
      <c r="B113" s="4" t="str">
        <f>IFERROR(INDEX(CAFR_Data[Grant Name], MATCH(A113, CAFR_Data[CFDA], 0)), "")</f>
        <v/>
      </c>
      <c r="C113" s="4" t="str">
        <f>IFERROR(IF(A113 = "", "", INDEX(CAFR_Data[FY 2010], MATCH(A113, CAFR_Data[CFDA], 0))), "Not Reported in CAFR")</f>
        <v/>
      </c>
      <c r="D113" s="4" t="str">
        <f>IFERROR(IF(A113=  "", "", INDEX(CAFR_Data[FY 2018 Adjusted], MATCH(A113, CAFR_Data[CFDA], 0))), "Not Reported in CAFR")</f>
        <v/>
      </c>
      <c r="E113" s="4" t="str">
        <f>IFERROR(IF(A113 = "", "", INDEX(CAFR_Data[Cost of Inflation], MATCH(A113, CAFR_Data[CFDA], 0))), 0)</f>
        <v/>
      </c>
      <c r="F113" s="26" t="str">
        <f>IFERROR(RANK(E113, $E$6:$E$369)+COUNTIF($E$6:E113, E113) - 1, "")</f>
        <v/>
      </c>
      <c r="H113">
        <v>108</v>
      </c>
      <c r="I113" t="str">
        <f t="shared" si="2"/>
        <v/>
      </c>
      <c r="J113" s="2" t="str">
        <f t="shared" si="3"/>
        <v/>
      </c>
    </row>
    <row r="114" spans="1:10" x14ac:dyDescent="0.25">
      <c r="A114" s="9" t="str">
        <f>IF(Control!$F116="","",INDEX(MemberOrg_Data[CFDA], Control!$F116))</f>
        <v/>
      </c>
      <c r="B114" s="4" t="str">
        <f>IFERROR(INDEX(CAFR_Data[Grant Name], MATCH(A114, CAFR_Data[CFDA], 0)), "")</f>
        <v/>
      </c>
      <c r="C114" s="4" t="str">
        <f>IFERROR(IF(A114 = "", "", INDEX(CAFR_Data[FY 2010], MATCH(A114, CAFR_Data[CFDA], 0))), "Not Reported in CAFR")</f>
        <v/>
      </c>
      <c r="D114" s="4" t="str">
        <f>IFERROR(IF(A114=  "", "", INDEX(CAFR_Data[FY 2018 Adjusted], MATCH(A114, CAFR_Data[CFDA], 0))), "Not Reported in CAFR")</f>
        <v/>
      </c>
      <c r="E114" s="4" t="str">
        <f>IFERROR(IF(A114 = "", "", INDEX(CAFR_Data[Cost of Inflation], MATCH(A114, CAFR_Data[CFDA], 0))), 0)</f>
        <v/>
      </c>
      <c r="F114" s="26" t="str">
        <f>IFERROR(RANK(E114, $E$6:$E$369)+COUNTIF($E$6:E114, E114) - 1, "")</f>
        <v/>
      </c>
      <c r="H114">
        <v>109</v>
      </c>
      <c r="I114" t="str">
        <f t="shared" si="2"/>
        <v/>
      </c>
      <c r="J114" s="2" t="str">
        <f t="shared" si="3"/>
        <v/>
      </c>
    </row>
    <row r="115" spans="1:10" x14ac:dyDescent="0.25">
      <c r="A115" s="9" t="str">
        <f>IF(Control!$F117="","",INDEX(MemberOrg_Data[CFDA], Control!$F117))</f>
        <v/>
      </c>
      <c r="B115" s="4" t="str">
        <f>IFERROR(INDEX(CAFR_Data[Grant Name], MATCH(A115, CAFR_Data[CFDA], 0)), "")</f>
        <v/>
      </c>
      <c r="C115" s="4" t="str">
        <f>IFERROR(IF(A115 = "", "", INDEX(CAFR_Data[FY 2010], MATCH(A115, CAFR_Data[CFDA], 0))), "Not Reported in CAFR")</f>
        <v/>
      </c>
      <c r="D115" s="4" t="str">
        <f>IFERROR(IF(A115=  "", "", INDEX(CAFR_Data[FY 2018 Adjusted], MATCH(A115, CAFR_Data[CFDA], 0))), "Not Reported in CAFR")</f>
        <v/>
      </c>
      <c r="E115" s="4" t="str">
        <f>IFERROR(IF(A115 = "", "", INDEX(CAFR_Data[Cost of Inflation], MATCH(A115, CAFR_Data[CFDA], 0))), 0)</f>
        <v/>
      </c>
      <c r="F115" s="26" t="str">
        <f>IFERROR(RANK(E115, $E$6:$E$369)+COUNTIF($E$6:E115, E115) - 1, "")</f>
        <v/>
      </c>
      <c r="H115">
        <v>110</v>
      </c>
      <c r="I115" t="str">
        <f t="shared" si="2"/>
        <v/>
      </c>
      <c r="J115" s="2" t="str">
        <f t="shared" si="3"/>
        <v/>
      </c>
    </row>
    <row r="116" spans="1:10" x14ac:dyDescent="0.25">
      <c r="A116" s="9" t="str">
        <f>IF(Control!$F118="","",INDEX(MemberOrg_Data[CFDA], Control!$F118))</f>
        <v/>
      </c>
      <c r="B116" s="4" t="str">
        <f>IFERROR(INDEX(CAFR_Data[Grant Name], MATCH(A116, CAFR_Data[CFDA], 0)), "")</f>
        <v/>
      </c>
      <c r="C116" s="4" t="str">
        <f>IFERROR(IF(A116 = "", "", INDEX(CAFR_Data[FY 2010], MATCH(A116, CAFR_Data[CFDA], 0))), "Not Reported in CAFR")</f>
        <v/>
      </c>
      <c r="D116" s="4" t="str">
        <f>IFERROR(IF(A116=  "", "", INDEX(CAFR_Data[FY 2018 Adjusted], MATCH(A116, CAFR_Data[CFDA], 0))), "Not Reported in CAFR")</f>
        <v/>
      </c>
      <c r="E116" s="4" t="str">
        <f>IFERROR(IF(A116 = "", "", INDEX(CAFR_Data[Cost of Inflation], MATCH(A116, CAFR_Data[CFDA], 0))), 0)</f>
        <v/>
      </c>
      <c r="F116" s="26" t="str">
        <f>IFERROR(RANK(E116, $E$6:$E$369)+COUNTIF($E$6:E116, E116) - 1, "")</f>
        <v/>
      </c>
      <c r="H116">
        <v>111</v>
      </c>
      <c r="I116" t="str">
        <f t="shared" si="2"/>
        <v/>
      </c>
      <c r="J116" s="2" t="str">
        <f t="shared" si="3"/>
        <v/>
      </c>
    </row>
    <row r="117" spans="1:10" x14ac:dyDescent="0.25">
      <c r="A117" s="9" t="str">
        <f>IF(Control!$F119="","",INDEX(MemberOrg_Data[CFDA], Control!$F119))</f>
        <v/>
      </c>
      <c r="B117" s="4" t="str">
        <f>IFERROR(INDEX(CAFR_Data[Grant Name], MATCH(A117, CAFR_Data[CFDA], 0)), "")</f>
        <v/>
      </c>
      <c r="C117" s="4" t="str">
        <f>IFERROR(IF(A117 = "", "", INDEX(CAFR_Data[FY 2010], MATCH(A117, CAFR_Data[CFDA], 0))), "Not Reported in CAFR")</f>
        <v/>
      </c>
      <c r="D117" s="4" t="str">
        <f>IFERROR(IF(A117=  "", "", INDEX(CAFR_Data[FY 2018 Adjusted], MATCH(A117, CAFR_Data[CFDA], 0))), "Not Reported in CAFR")</f>
        <v/>
      </c>
      <c r="E117" s="4" t="str">
        <f>IFERROR(IF(A117 = "", "", INDEX(CAFR_Data[Cost of Inflation], MATCH(A117, CAFR_Data[CFDA], 0))), 0)</f>
        <v/>
      </c>
      <c r="F117" s="26" t="str">
        <f>IFERROR(RANK(E117, $E$6:$E$369)+COUNTIF($E$6:E117, E117) - 1, "")</f>
        <v/>
      </c>
      <c r="H117">
        <v>112</v>
      </c>
      <c r="I117" t="str">
        <f t="shared" si="2"/>
        <v/>
      </c>
      <c r="J117" s="2" t="str">
        <f t="shared" si="3"/>
        <v/>
      </c>
    </row>
    <row r="118" spans="1:10" x14ac:dyDescent="0.25">
      <c r="A118" s="9" t="str">
        <f>IF(Control!$F120="","",INDEX(MemberOrg_Data[CFDA], Control!$F120))</f>
        <v/>
      </c>
      <c r="B118" s="4" t="str">
        <f>IFERROR(INDEX(CAFR_Data[Grant Name], MATCH(A118, CAFR_Data[CFDA], 0)), "")</f>
        <v/>
      </c>
      <c r="C118" s="4" t="str">
        <f>IFERROR(IF(A118 = "", "", INDEX(CAFR_Data[FY 2010], MATCH(A118, CAFR_Data[CFDA], 0))), "Not Reported in CAFR")</f>
        <v/>
      </c>
      <c r="D118" s="4" t="str">
        <f>IFERROR(IF(A118=  "", "", INDEX(CAFR_Data[FY 2018 Adjusted], MATCH(A118, CAFR_Data[CFDA], 0))), "Not Reported in CAFR")</f>
        <v/>
      </c>
      <c r="E118" s="4" t="str">
        <f>IFERROR(IF(A118 = "", "", INDEX(CAFR_Data[Cost of Inflation], MATCH(A118, CAFR_Data[CFDA], 0))), 0)</f>
        <v/>
      </c>
      <c r="F118" s="26" t="str">
        <f>IFERROR(RANK(E118, $E$6:$E$369)+COUNTIF($E$6:E118, E118) - 1, "")</f>
        <v/>
      </c>
      <c r="H118">
        <v>113</v>
      </c>
      <c r="I118" t="str">
        <f t="shared" si="2"/>
        <v/>
      </c>
      <c r="J118" s="2" t="str">
        <f t="shared" si="3"/>
        <v/>
      </c>
    </row>
    <row r="119" spans="1:10" x14ac:dyDescent="0.25">
      <c r="A119" s="9" t="str">
        <f>IF(Control!$F121="","",INDEX(MemberOrg_Data[CFDA], Control!$F121))</f>
        <v/>
      </c>
      <c r="B119" s="4" t="str">
        <f>IFERROR(INDEX(CAFR_Data[Grant Name], MATCH(A119, CAFR_Data[CFDA], 0)), "")</f>
        <v/>
      </c>
      <c r="C119" s="4" t="str">
        <f>IFERROR(IF(A119 = "", "", INDEX(CAFR_Data[FY 2010], MATCH(A119, CAFR_Data[CFDA], 0))), "Not Reported in CAFR")</f>
        <v/>
      </c>
      <c r="D119" s="4" t="str">
        <f>IFERROR(IF(A119=  "", "", INDEX(CAFR_Data[FY 2018 Adjusted], MATCH(A119, CAFR_Data[CFDA], 0))), "Not Reported in CAFR")</f>
        <v/>
      </c>
      <c r="E119" s="4" t="str">
        <f>IFERROR(IF(A119 = "", "", INDEX(CAFR_Data[Cost of Inflation], MATCH(A119, CAFR_Data[CFDA], 0))), 0)</f>
        <v/>
      </c>
      <c r="F119" s="26" t="str">
        <f>IFERROR(RANK(E119, $E$6:$E$369)+COUNTIF($E$6:E119, E119) - 1, "")</f>
        <v/>
      </c>
      <c r="H119">
        <v>114</v>
      </c>
      <c r="I119" t="str">
        <f t="shared" si="2"/>
        <v/>
      </c>
      <c r="J119" s="2" t="str">
        <f t="shared" si="3"/>
        <v/>
      </c>
    </row>
    <row r="120" spans="1:10" x14ac:dyDescent="0.25">
      <c r="A120" s="9" t="str">
        <f>IF(Control!$F122="","",INDEX(MemberOrg_Data[CFDA], Control!$F122))</f>
        <v/>
      </c>
      <c r="B120" s="4" t="str">
        <f>IFERROR(INDEX(CAFR_Data[Grant Name], MATCH(A120, CAFR_Data[CFDA], 0)), "")</f>
        <v/>
      </c>
      <c r="C120" s="4" t="str">
        <f>IFERROR(IF(A120 = "", "", INDEX(CAFR_Data[FY 2010], MATCH(A120, CAFR_Data[CFDA], 0))), "Not Reported in CAFR")</f>
        <v/>
      </c>
      <c r="D120" s="4" t="str">
        <f>IFERROR(IF(A120=  "", "", INDEX(CAFR_Data[FY 2018 Adjusted], MATCH(A120, CAFR_Data[CFDA], 0))), "Not Reported in CAFR")</f>
        <v/>
      </c>
      <c r="E120" s="4" t="str">
        <f>IFERROR(IF(A120 = "", "", INDEX(CAFR_Data[Cost of Inflation], MATCH(A120, CAFR_Data[CFDA], 0))), 0)</f>
        <v/>
      </c>
      <c r="F120" s="26" t="str">
        <f>IFERROR(RANK(E120, $E$6:$E$369)+COUNTIF($E$6:E120, E120) - 1, "")</f>
        <v/>
      </c>
      <c r="H120">
        <v>115</v>
      </c>
      <c r="I120" t="str">
        <f t="shared" si="2"/>
        <v/>
      </c>
      <c r="J120" s="2" t="str">
        <f t="shared" si="3"/>
        <v/>
      </c>
    </row>
    <row r="121" spans="1:10" x14ac:dyDescent="0.25">
      <c r="A121" s="9" t="str">
        <f>IF(Control!$F123="","",INDEX(MemberOrg_Data[CFDA], Control!$F123))</f>
        <v/>
      </c>
      <c r="B121" s="4" t="str">
        <f>IFERROR(INDEX(CAFR_Data[Grant Name], MATCH(A121, CAFR_Data[CFDA], 0)), "")</f>
        <v/>
      </c>
      <c r="C121" s="4" t="str">
        <f>IFERROR(IF(A121 = "", "", INDEX(CAFR_Data[FY 2010], MATCH(A121, CAFR_Data[CFDA], 0))), "Not Reported in CAFR")</f>
        <v/>
      </c>
      <c r="D121" s="4" t="str">
        <f>IFERROR(IF(A121=  "", "", INDEX(CAFR_Data[FY 2018 Adjusted], MATCH(A121, CAFR_Data[CFDA], 0))), "Not Reported in CAFR")</f>
        <v/>
      </c>
      <c r="E121" s="4" t="str">
        <f>IFERROR(IF(A121 = "", "", INDEX(CAFR_Data[Cost of Inflation], MATCH(A121, CAFR_Data[CFDA], 0))), 0)</f>
        <v/>
      </c>
      <c r="F121" s="26" t="str">
        <f>IFERROR(RANK(E121, $E$6:$E$369)+COUNTIF($E$6:E121, E121) - 1, "")</f>
        <v/>
      </c>
      <c r="H121">
        <v>116</v>
      </c>
      <c r="I121" t="str">
        <f t="shared" si="2"/>
        <v/>
      </c>
      <c r="J121" s="2" t="str">
        <f t="shared" si="3"/>
        <v/>
      </c>
    </row>
    <row r="122" spans="1:10" x14ac:dyDescent="0.25">
      <c r="A122" s="9" t="str">
        <f>IF(Control!$F124="","",INDEX(MemberOrg_Data[CFDA], Control!$F124))</f>
        <v/>
      </c>
      <c r="B122" s="4" t="str">
        <f>IFERROR(INDEX(CAFR_Data[Grant Name], MATCH(A122, CAFR_Data[CFDA], 0)), "")</f>
        <v/>
      </c>
      <c r="C122" s="4" t="str">
        <f>IFERROR(IF(A122 = "", "", INDEX(CAFR_Data[FY 2010], MATCH(A122, CAFR_Data[CFDA], 0))), "Not Reported in CAFR")</f>
        <v/>
      </c>
      <c r="D122" s="4" t="str">
        <f>IFERROR(IF(A122=  "", "", INDEX(CAFR_Data[FY 2018 Adjusted], MATCH(A122, CAFR_Data[CFDA], 0))), "Not Reported in CAFR")</f>
        <v/>
      </c>
      <c r="E122" s="4" t="str">
        <f>IFERROR(IF(A122 = "", "", INDEX(CAFR_Data[Cost of Inflation], MATCH(A122, CAFR_Data[CFDA], 0))), 0)</f>
        <v/>
      </c>
      <c r="F122" s="26" t="str">
        <f>IFERROR(RANK(E122, $E$6:$E$369)+COUNTIF($E$6:E122, E122) - 1, "")</f>
        <v/>
      </c>
      <c r="H122">
        <v>117</v>
      </c>
      <c r="I122" t="str">
        <f t="shared" si="2"/>
        <v/>
      </c>
      <c r="J122" s="2" t="str">
        <f t="shared" si="3"/>
        <v/>
      </c>
    </row>
    <row r="123" spans="1:10" x14ac:dyDescent="0.25">
      <c r="A123" s="9" t="str">
        <f>IF(Control!$F125="","",INDEX(MemberOrg_Data[CFDA], Control!$F125))</f>
        <v/>
      </c>
      <c r="B123" s="4" t="str">
        <f>IFERROR(INDEX(CAFR_Data[Grant Name], MATCH(A123, CAFR_Data[CFDA], 0)), "")</f>
        <v/>
      </c>
      <c r="C123" s="4" t="str">
        <f>IFERROR(IF(A123 = "", "", INDEX(CAFR_Data[FY 2010], MATCH(A123, CAFR_Data[CFDA], 0))), "Not Reported in CAFR")</f>
        <v/>
      </c>
      <c r="D123" s="4" t="str">
        <f>IFERROR(IF(A123=  "", "", INDEX(CAFR_Data[FY 2018 Adjusted], MATCH(A123, CAFR_Data[CFDA], 0))), "Not Reported in CAFR")</f>
        <v/>
      </c>
      <c r="E123" s="4" t="str">
        <f>IFERROR(IF(A123 = "", "", INDEX(CAFR_Data[Cost of Inflation], MATCH(A123, CAFR_Data[CFDA], 0))), 0)</f>
        <v/>
      </c>
      <c r="F123" s="26" t="str">
        <f>IFERROR(RANK(E123, $E$6:$E$369)+COUNTIF($E$6:E123, E123) - 1, "")</f>
        <v/>
      </c>
      <c r="H123">
        <v>118</v>
      </c>
      <c r="I123" t="str">
        <f t="shared" si="2"/>
        <v/>
      </c>
      <c r="J123" s="2" t="str">
        <f t="shared" si="3"/>
        <v/>
      </c>
    </row>
    <row r="124" spans="1:10" x14ac:dyDescent="0.25">
      <c r="A124" s="9" t="str">
        <f>IF(Control!$F126="","",INDEX(MemberOrg_Data[CFDA], Control!$F126))</f>
        <v/>
      </c>
      <c r="B124" s="4" t="str">
        <f>IFERROR(INDEX(CAFR_Data[Grant Name], MATCH(A124, CAFR_Data[CFDA], 0)), "")</f>
        <v/>
      </c>
      <c r="C124" s="4" t="str">
        <f>IFERROR(IF(A124 = "", "", INDEX(CAFR_Data[FY 2010], MATCH(A124, CAFR_Data[CFDA], 0))), "Not Reported in CAFR")</f>
        <v/>
      </c>
      <c r="D124" s="4" t="str">
        <f>IFERROR(IF(A124=  "", "", INDEX(CAFR_Data[FY 2018 Adjusted], MATCH(A124, CAFR_Data[CFDA], 0))), "Not Reported in CAFR")</f>
        <v/>
      </c>
      <c r="E124" s="4" t="str">
        <f>IFERROR(IF(A124 = "", "", INDEX(CAFR_Data[Cost of Inflation], MATCH(A124, CAFR_Data[CFDA], 0))), 0)</f>
        <v/>
      </c>
      <c r="F124" s="26" t="str">
        <f>IFERROR(RANK(E124, $E$6:$E$369)+COUNTIF($E$6:E124, E124) - 1, "")</f>
        <v/>
      </c>
      <c r="H124">
        <v>119</v>
      </c>
      <c r="I124" t="str">
        <f t="shared" si="2"/>
        <v/>
      </c>
      <c r="J124" s="2" t="str">
        <f t="shared" si="3"/>
        <v/>
      </c>
    </row>
    <row r="125" spans="1:10" x14ac:dyDescent="0.25">
      <c r="A125" s="9" t="str">
        <f>IF(Control!$F127="","",INDEX(MemberOrg_Data[CFDA], Control!$F127))</f>
        <v/>
      </c>
      <c r="B125" s="4" t="str">
        <f>IFERROR(INDEX(CAFR_Data[Grant Name], MATCH(A125, CAFR_Data[CFDA], 0)), "")</f>
        <v/>
      </c>
      <c r="C125" s="4" t="str">
        <f>IFERROR(IF(A125 = "", "", INDEX(CAFR_Data[FY 2010], MATCH(A125, CAFR_Data[CFDA], 0))), "Not Reported in CAFR")</f>
        <v/>
      </c>
      <c r="D125" s="4" t="str">
        <f>IFERROR(IF(A125=  "", "", INDEX(CAFR_Data[FY 2018 Adjusted], MATCH(A125, CAFR_Data[CFDA], 0))), "Not Reported in CAFR")</f>
        <v/>
      </c>
      <c r="E125" s="4" t="str">
        <f>IFERROR(IF(A125 = "", "", INDEX(CAFR_Data[Cost of Inflation], MATCH(A125, CAFR_Data[CFDA], 0))), 0)</f>
        <v/>
      </c>
      <c r="F125" s="26" t="str">
        <f>IFERROR(RANK(E125, $E$6:$E$369)+COUNTIF($E$6:E125, E125) - 1, "")</f>
        <v/>
      </c>
      <c r="H125">
        <v>120</v>
      </c>
      <c r="I125" t="str">
        <f t="shared" si="2"/>
        <v/>
      </c>
      <c r="J125" s="2" t="str">
        <f t="shared" si="3"/>
        <v/>
      </c>
    </row>
    <row r="126" spans="1:10" x14ac:dyDescent="0.25">
      <c r="A126" s="9" t="str">
        <f>IF(Control!$F128="","",INDEX(MemberOrg_Data[CFDA], Control!$F128))</f>
        <v/>
      </c>
      <c r="B126" s="4" t="str">
        <f>IFERROR(INDEX(CAFR_Data[Grant Name], MATCH(A126, CAFR_Data[CFDA], 0)), "")</f>
        <v/>
      </c>
      <c r="C126" s="4" t="str">
        <f>IFERROR(IF(A126 = "", "", INDEX(CAFR_Data[FY 2010], MATCH(A126, CAFR_Data[CFDA], 0))), "Not Reported in CAFR")</f>
        <v/>
      </c>
      <c r="D126" s="4" t="str">
        <f>IFERROR(IF(A126=  "", "", INDEX(CAFR_Data[FY 2018 Adjusted], MATCH(A126, CAFR_Data[CFDA], 0))), "Not Reported in CAFR")</f>
        <v/>
      </c>
      <c r="E126" s="4" t="str">
        <f>IFERROR(IF(A126 = "", "", INDEX(CAFR_Data[Cost of Inflation], MATCH(A126, CAFR_Data[CFDA], 0))), 0)</f>
        <v/>
      </c>
      <c r="F126" s="26" t="str">
        <f>IFERROR(RANK(E126, $E$6:$E$369)+COUNTIF($E$6:E126, E126) - 1, "")</f>
        <v/>
      </c>
      <c r="H126">
        <v>121</v>
      </c>
      <c r="I126" t="str">
        <f t="shared" si="2"/>
        <v/>
      </c>
      <c r="J126" s="2" t="str">
        <f t="shared" si="3"/>
        <v/>
      </c>
    </row>
    <row r="127" spans="1:10" x14ac:dyDescent="0.25">
      <c r="A127" s="9" t="str">
        <f>IF(Control!$F129="","",INDEX(MemberOrg_Data[CFDA], Control!$F129))</f>
        <v/>
      </c>
      <c r="B127" s="4" t="str">
        <f>IFERROR(INDEX(CAFR_Data[Grant Name], MATCH(A127, CAFR_Data[CFDA], 0)), "")</f>
        <v/>
      </c>
      <c r="C127" s="4" t="str">
        <f>IFERROR(IF(A127 = "", "", INDEX(CAFR_Data[FY 2010], MATCH(A127, CAFR_Data[CFDA], 0))), "Not Reported in CAFR")</f>
        <v/>
      </c>
      <c r="D127" s="4" t="str">
        <f>IFERROR(IF(A127=  "", "", INDEX(CAFR_Data[FY 2018 Adjusted], MATCH(A127, CAFR_Data[CFDA], 0))), "Not Reported in CAFR")</f>
        <v/>
      </c>
      <c r="E127" s="4" t="str">
        <f>IFERROR(IF(A127 = "", "", INDEX(CAFR_Data[Cost of Inflation], MATCH(A127, CAFR_Data[CFDA], 0))), 0)</f>
        <v/>
      </c>
      <c r="F127" s="26" t="str">
        <f>IFERROR(RANK(E127, $E$6:$E$369)+COUNTIF($E$6:E127, E127) - 1, "")</f>
        <v/>
      </c>
      <c r="H127">
        <v>122</v>
      </c>
      <c r="I127" t="str">
        <f t="shared" si="2"/>
        <v/>
      </c>
      <c r="J127" s="2" t="str">
        <f t="shared" si="3"/>
        <v/>
      </c>
    </row>
    <row r="128" spans="1:10" x14ac:dyDescent="0.25">
      <c r="A128" s="9" t="str">
        <f>IF(Control!$F130="","",INDEX(MemberOrg_Data[CFDA], Control!$F130))</f>
        <v/>
      </c>
      <c r="B128" s="4" t="str">
        <f>IFERROR(INDEX(CAFR_Data[Grant Name], MATCH(A128, CAFR_Data[CFDA], 0)), "")</f>
        <v/>
      </c>
      <c r="C128" s="4" t="str">
        <f>IFERROR(IF(A128 = "", "", INDEX(CAFR_Data[FY 2010], MATCH(A128, CAFR_Data[CFDA], 0))), "Not Reported in CAFR")</f>
        <v/>
      </c>
      <c r="D128" s="4" t="str">
        <f>IFERROR(IF(A128=  "", "", INDEX(CAFR_Data[FY 2018 Adjusted], MATCH(A128, CAFR_Data[CFDA], 0))), "Not Reported in CAFR")</f>
        <v/>
      </c>
      <c r="E128" s="4" t="str">
        <f>IFERROR(IF(A128 = "", "", INDEX(CAFR_Data[Cost of Inflation], MATCH(A128, CAFR_Data[CFDA], 0))), 0)</f>
        <v/>
      </c>
      <c r="F128" s="26" t="str">
        <f>IFERROR(RANK(E128, $E$6:$E$369)+COUNTIF($E$6:E128, E128) - 1, "")</f>
        <v/>
      </c>
      <c r="H128">
        <v>123</v>
      </c>
      <c r="I128" t="str">
        <f t="shared" si="2"/>
        <v/>
      </c>
      <c r="J128" s="2" t="str">
        <f t="shared" si="3"/>
        <v/>
      </c>
    </row>
    <row r="129" spans="1:10" x14ac:dyDescent="0.25">
      <c r="A129" s="9" t="str">
        <f>IF(Control!$F131="","",INDEX(MemberOrg_Data[CFDA], Control!$F131))</f>
        <v/>
      </c>
      <c r="B129" s="4" t="str">
        <f>IFERROR(INDEX(CAFR_Data[Grant Name], MATCH(A129, CAFR_Data[CFDA], 0)), "")</f>
        <v/>
      </c>
      <c r="C129" s="4" t="str">
        <f>IFERROR(IF(A129 = "", "", INDEX(CAFR_Data[FY 2010], MATCH(A129, CAFR_Data[CFDA], 0))), "Not Reported in CAFR")</f>
        <v/>
      </c>
      <c r="D129" s="4" t="str">
        <f>IFERROR(IF(A129=  "", "", INDEX(CAFR_Data[FY 2018 Adjusted], MATCH(A129, CAFR_Data[CFDA], 0))), "Not Reported in CAFR")</f>
        <v/>
      </c>
      <c r="E129" s="4" t="str">
        <f>IFERROR(IF(A129 = "", "", INDEX(CAFR_Data[Cost of Inflation], MATCH(A129, CAFR_Data[CFDA], 0))), 0)</f>
        <v/>
      </c>
      <c r="F129" s="26" t="str">
        <f>IFERROR(RANK(E129, $E$6:$E$369)+COUNTIF($E$6:E129, E129) - 1, "")</f>
        <v/>
      </c>
      <c r="H129">
        <v>124</v>
      </c>
      <c r="I129" t="str">
        <f t="shared" si="2"/>
        <v/>
      </c>
      <c r="J129" s="2" t="str">
        <f t="shared" si="3"/>
        <v/>
      </c>
    </row>
    <row r="130" spans="1:10" x14ac:dyDescent="0.25">
      <c r="A130" s="9" t="str">
        <f>IF(Control!$F132="","",INDEX(MemberOrg_Data[CFDA], Control!$F132))</f>
        <v/>
      </c>
      <c r="B130" s="4" t="str">
        <f>IFERROR(INDEX(CAFR_Data[Grant Name], MATCH(A130, CAFR_Data[CFDA], 0)), "")</f>
        <v/>
      </c>
      <c r="C130" s="4" t="str">
        <f>IFERROR(IF(A130 = "", "", INDEX(CAFR_Data[FY 2010], MATCH(A130, CAFR_Data[CFDA], 0))), "Not Reported in CAFR")</f>
        <v/>
      </c>
      <c r="D130" s="4" t="str">
        <f>IFERROR(IF(A130=  "", "", INDEX(CAFR_Data[FY 2018 Adjusted], MATCH(A130, CAFR_Data[CFDA], 0))), "Not Reported in CAFR")</f>
        <v/>
      </c>
      <c r="E130" s="4" t="str">
        <f>IFERROR(IF(A130 = "", "", INDEX(CAFR_Data[Cost of Inflation], MATCH(A130, CAFR_Data[CFDA], 0))), 0)</f>
        <v/>
      </c>
      <c r="F130" s="26" t="str">
        <f>IFERROR(RANK(E130, $E$6:$E$369)+COUNTIF($E$6:E130, E130) - 1, "")</f>
        <v/>
      </c>
      <c r="H130">
        <v>125</v>
      </c>
      <c r="I130" t="str">
        <f t="shared" si="2"/>
        <v/>
      </c>
      <c r="J130" s="2" t="str">
        <f t="shared" si="3"/>
        <v/>
      </c>
    </row>
    <row r="131" spans="1:10" x14ac:dyDescent="0.25">
      <c r="A131" s="9" t="str">
        <f>IF(Control!$F133="","",INDEX(MemberOrg_Data[CFDA], Control!$F133))</f>
        <v/>
      </c>
      <c r="B131" s="4" t="str">
        <f>IFERROR(INDEX(CAFR_Data[Grant Name], MATCH(A131, CAFR_Data[CFDA], 0)), "")</f>
        <v/>
      </c>
      <c r="C131" s="4" t="str">
        <f>IFERROR(IF(A131 = "", "", INDEX(CAFR_Data[FY 2010], MATCH(A131, CAFR_Data[CFDA], 0))), "Not Reported in CAFR")</f>
        <v/>
      </c>
      <c r="D131" s="4" t="str">
        <f>IFERROR(IF(A131=  "", "", INDEX(CAFR_Data[FY 2018 Adjusted], MATCH(A131, CAFR_Data[CFDA], 0))), "Not Reported in CAFR")</f>
        <v/>
      </c>
      <c r="E131" s="4" t="str">
        <f>IFERROR(IF(A131 = "", "", INDEX(CAFR_Data[Cost of Inflation], MATCH(A131, CAFR_Data[CFDA], 0))), 0)</f>
        <v/>
      </c>
      <c r="F131" s="26" t="str">
        <f>IFERROR(RANK(E131, $E$6:$E$369)+COUNTIF($E$6:E131, E131) - 1, "")</f>
        <v/>
      </c>
      <c r="H131">
        <v>126</v>
      </c>
      <c r="I131" t="str">
        <f t="shared" si="2"/>
        <v/>
      </c>
      <c r="J131" s="2" t="str">
        <f t="shared" si="3"/>
        <v/>
      </c>
    </row>
    <row r="132" spans="1:10" x14ac:dyDescent="0.25">
      <c r="A132" s="9" t="str">
        <f>IF(Control!$F134="","",INDEX(MemberOrg_Data[CFDA], Control!$F134))</f>
        <v/>
      </c>
      <c r="B132" s="4" t="str">
        <f>IFERROR(INDEX(CAFR_Data[Grant Name], MATCH(A132, CAFR_Data[CFDA], 0)), "")</f>
        <v/>
      </c>
      <c r="C132" s="4" t="str">
        <f>IFERROR(IF(A132 = "", "", INDEX(CAFR_Data[FY 2010], MATCH(A132, CAFR_Data[CFDA], 0))), "Not Reported in CAFR")</f>
        <v/>
      </c>
      <c r="D132" s="4" t="str">
        <f>IFERROR(IF(A132=  "", "", INDEX(CAFR_Data[FY 2018 Adjusted], MATCH(A132, CAFR_Data[CFDA], 0))), "Not Reported in CAFR")</f>
        <v/>
      </c>
      <c r="E132" s="4" t="str">
        <f>IFERROR(IF(A132 = "", "", INDEX(CAFR_Data[Cost of Inflation], MATCH(A132, CAFR_Data[CFDA], 0))), 0)</f>
        <v/>
      </c>
      <c r="F132" s="26" t="str">
        <f>IFERROR(RANK(E132, $E$6:$E$369)+COUNTIF($E$6:E132, E132) - 1, "")</f>
        <v/>
      </c>
      <c r="H132">
        <v>127</v>
      </c>
      <c r="I132" t="str">
        <f t="shared" si="2"/>
        <v/>
      </c>
      <c r="J132" s="2" t="str">
        <f t="shared" si="3"/>
        <v/>
      </c>
    </row>
    <row r="133" spans="1:10" x14ac:dyDescent="0.25">
      <c r="A133" s="9" t="str">
        <f>IF(Control!$F135="","",INDEX(MemberOrg_Data[CFDA], Control!$F135))</f>
        <v/>
      </c>
      <c r="B133" s="4" t="str">
        <f>IFERROR(INDEX(CAFR_Data[Grant Name], MATCH(A133, CAFR_Data[CFDA], 0)), "")</f>
        <v/>
      </c>
      <c r="C133" s="4" t="str">
        <f>IFERROR(IF(A133 = "", "", INDEX(CAFR_Data[FY 2010], MATCH(A133, CAFR_Data[CFDA], 0))), "Not Reported in CAFR")</f>
        <v/>
      </c>
      <c r="D133" s="4" t="str">
        <f>IFERROR(IF(A133=  "", "", INDEX(CAFR_Data[FY 2018 Adjusted], MATCH(A133, CAFR_Data[CFDA], 0))), "Not Reported in CAFR")</f>
        <v/>
      </c>
      <c r="E133" s="4" t="str">
        <f>IFERROR(IF(A133 = "", "", INDEX(CAFR_Data[Cost of Inflation], MATCH(A133, CAFR_Data[CFDA], 0))), 0)</f>
        <v/>
      </c>
      <c r="F133" s="26" t="str">
        <f>IFERROR(RANK(E133, $E$6:$E$369)+COUNTIF($E$6:E133, E133) - 1, "")</f>
        <v/>
      </c>
      <c r="H133">
        <v>128</v>
      </c>
      <c r="I133" t="str">
        <f t="shared" si="2"/>
        <v/>
      </c>
      <c r="J133" s="2" t="str">
        <f t="shared" si="3"/>
        <v/>
      </c>
    </row>
    <row r="134" spans="1:10" x14ac:dyDescent="0.25">
      <c r="A134" s="9" t="str">
        <f>IF(Control!$F136="","",INDEX(MemberOrg_Data[CFDA], Control!$F136))</f>
        <v/>
      </c>
      <c r="B134" s="4" t="str">
        <f>IFERROR(INDEX(CAFR_Data[Grant Name], MATCH(A134, CAFR_Data[CFDA], 0)), "")</f>
        <v/>
      </c>
      <c r="C134" s="4" t="str">
        <f>IFERROR(IF(A134 = "", "", INDEX(CAFR_Data[FY 2010], MATCH(A134, CAFR_Data[CFDA], 0))), "Not Reported in CAFR")</f>
        <v/>
      </c>
      <c r="D134" s="4" t="str">
        <f>IFERROR(IF(A134=  "", "", INDEX(CAFR_Data[FY 2018 Adjusted], MATCH(A134, CAFR_Data[CFDA], 0))), "Not Reported in CAFR")</f>
        <v/>
      </c>
      <c r="E134" s="4" t="str">
        <f>IFERROR(IF(A134 = "", "", INDEX(CAFR_Data[Cost of Inflation], MATCH(A134, CAFR_Data[CFDA], 0))), 0)</f>
        <v/>
      </c>
      <c r="F134" s="26" t="str">
        <f>IFERROR(RANK(E134, $E$6:$E$369)+COUNTIF($E$6:E134, E134) - 1, "")</f>
        <v/>
      </c>
      <c r="H134">
        <v>129</v>
      </c>
      <c r="I134" t="str">
        <f t="shared" si="2"/>
        <v/>
      </c>
      <c r="J134" s="2" t="str">
        <f t="shared" si="3"/>
        <v/>
      </c>
    </row>
    <row r="135" spans="1:10" x14ac:dyDescent="0.25">
      <c r="A135" s="9" t="str">
        <f>IF(Control!$F137="","",INDEX(MemberOrg_Data[CFDA], Control!$F137))</f>
        <v/>
      </c>
      <c r="B135" s="4" t="str">
        <f>IFERROR(INDEX(CAFR_Data[Grant Name], MATCH(A135, CAFR_Data[CFDA], 0)), "")</f>
        <v/>
      </c>
      <c r="C135" s="4" t="str">
        <f>IFERROR(IF(A135 = "", "", INDEX(CAFR_Data[FY 2010], MATCH(A135, CAFR_Data[CFDA], 0))), "Not Reported in CAFR")</f>
        <v/>
      </c>
      <c r="D135" s="4" t="str">
        <f>IFERROR(IF(A135=  "", "", INDEX(CAFR_Data[FY 2018 Adjusted], MATCH(A135, CAFR_Data[CFDA], 0))), "Not Reported in CAFR")</f>
        <v/>
      </c>
      <c r="E135" s="4" t="str">
        <f>IFERROR(IF(A135 = "", "", INDEX(CAFR_Data[Cost of Inflation], MATCH(A135, CAFR_Data[CFDA], 0))), 0)</f>
        <v/>
      </c>
      <c r="F135" s="26" t="str">
        <f>IFERROR(RANK(E135, $E$6:$E$369)+COUNTIF($E$6:E135, E135) - 1, "")</f>
        <v/>
      </c>
      <c r="H135">
        <v>130</v>
      </c>
      <c r="I135" t="str">
        <f t="shared" ref="I135:I198" si="4">IFERROR(INDEX($A$6:$A$356, MATCH(H135, $F$6:$F$365, 0)), "")</f>
        <v/>
      </c>
      <c r="J135" s="2" t="str">
        <f t="shared" ref="J135:J198" si="5">IFERROR(INDEX($E$6:$E$369, MATCH(H135, $F$6:$F$365, 0)), "")</f>
        <v/>
      </c>
    </row>
    <row r="136" spans="1:10" x14ac:dyDescent="0.25">
      <c r="A136" s="9" t="str">
        <f>IF(Control!$F138="","",INDEX(MemberOrg_Data[CFDA], Control!$F138))</f>
        <v/>
      </c>
      <c r="B136" s="4" t="str">
        <f>IFERROR(INDEX(CAFR_Data[Grant Name], MATCH(A136, CAFR_Data[CFDA], 0)), "")</f>
        <v/>
      </c>
      <c r="C136" s="4" t="str">
        <f>IFERROR(IF(A136 = "", "", INDEX(CAFR_Data[FY 2010], MATCH(A136, CAFR_Data[CFDA], 0))), "Not Reported in CAFR")</f>
        <v/>
      </c>
      <c r="D136" s="4" t="str">
        <f>IFERROR(IF(A136=  "", "", INDEX(CAFR_Data[FY 2018 Adjusted], MATCH(A136, CAFR_Data[CFDA], 0))), "Not Reported in CAFR")</f>
        <v/>
      </c>
      <c r="E136" s="4" t="str">
        <f>IFERROR(IF(A136 = "", "", INDEX(CAFR_Data[Cost of Inflation], MATCH(A136, CAFR_Data[CFDA], 0))), 0)</f>
        <v/>
      </c>
      <c r="F136" s="26" t="str">
        <f>IFERROR(RANK(E136, $E$6:$E$369)+COUNTIF($E$6:E136, E136) - 1, "")</f>
        <v/>
      </c>
      <c r="H136">
        <v>131</v>
      </c>
      <c r="I136" t="str">
        <f t="shared" si="4"/>
        <v/>
      </c>
      <c r="J136" s="2" t="str">
        <f t="shared" si="5"/>
        <v/>
      </c>
    </row>
    <row r="137" spans="1:10" x14ac:dyDescent="0.25">
      <c r="A137" s="9" t="str">
        <f>IF(Control!$F139="","",INDEX(MemberOrg_Data[CFDA], Control!$F139))</f>
        <v/>
      </c>
      <c r="B137" s="4" t="str">
        <f>IFERROR(INDEX(CAFR_Data[Grant Name], MATCH(A137, CAFR_Data[CFDA], 0)), "")</f>
        <v/>
      </c>
      <c r="C137" s="4" t="str">
        <f>IFERROR(IF(A137 = "", "", INDEX(CAFR_Data[FY 2010], MATCH(A137, CAFR_Data[CFDA], 0))), "Not Reported in CAFR")</f>
        <v/>
      </c>
      <c r="D137" s="4" t="str">
        <f>IFERROR(IF(A137=  "", "", INDEX(CAFR_Data[FY 2018 Adjusted], MATCH(A137, CAFR_Data[CFDA], 0))), "Not Reported in CAFR")</f>
        <v/>
      </c>
      <c r="E137" s="4" t="str">
        <f>IFERROR(IF(A137 = "", "", INDEX(CAFR_Data[Cost of Inflation], MATCH(A137, CAFR_Data[CFDA], 0))), 0)</f>
        <v/>
      </c>
      <c r="F137" s="26" t="str">
        <f>IFERROR(RANK(E137, $E$6:$E$369)+COUNTIF($E$6:E137, E137) - 1, "")</f>
        <v/>
      </c>
      <c r="H137">
        <v>132</v>
      </c>
      <c r="I137" t="str">
        <f t="shared" si="4"/>
        <v/>
      </c>
      <c r="J137" s="2" t="str">
        <f t="shared" si="5"/>
        <v/>
      </c>
    </row>
    <row r="138" spans="1:10" x14ac:dyDescent="0.25">
      <c r="A138" s="9" t="str">
        <f>IF(Control!$F140="","",INDEX(MemberOrg_Data[CFDA], Control!$F140))</f>
        <v/>
      </c>
      <c r="B138" s="4" t="str">
        <f>IFERROR(INDEX(CAFR_Data[Grant Name], MATCH(A138, CAFR_Data[CFDA], 0)), "")</f>
        <v/>
      </c>
      <c r="C138" s="4" t="str">
        <f>IFERROR(IF(A138 = "", "", INDEX(CAFR_Data[FY 2010], MATCH(A138, CAFR_Data[CFDA], 0))), "Not Reported in CAFR")</f>
        <v/>
      </c>
      <c r="D138" s="4" t="str">
        <f>IFERROR(IF(A138=  "", "", INDEX(CAFR_Data[FY 2018 Adjusted], MATCH(A138, CAFR_Data[CFDA], 0))), "Not Reported in CAFR")</f>
        <v/>
      </c>
      <c r="E138" s="4" t="str">
        <f>IFERROR(IF(A138 = "", "", INDEX(CAFR_Data[Cost of Inflation], MATCH(A138, CAFR_Data[CFDA], 0))), 0)</f>
        <v/>
      </c>
      <c r="F138" s="26" t="str">
        <f>IFERROR(RANK(E138, $E$6:$E$369)+COUNTIF($E$6:E138, E138) - 1, "")</f>
        <v/>
      </c>
      <c r="H138">
        <v>133</v>
      </c>
      <c r="I138" t="str">
        <f t="shared" si="4"/>
        <v/>
      </c>
      <c r="J138" s="2" t="str">
        <f t="shared" si="5"/>
        <v/>
      </c>
    </row>
    <row r="139" spans="1:10" x14ac:dyDescent="0.25">
      <c r="A139" s="9" t="str">
        <f>IF(Control!$F141="","",INDEX(MemberOrg_Data[CFDA], Control!$F141))</f>
        <v/>
      </c>
      <c r="B139" s="4" t="str">
        <f>IFERROR(INDEX(CAFR_Data[Grant Name], MATCH(A139, CAFR_Data[CFDA], 0)), "")</f>
        <v/>
      </c>
      <c r="C139" s="4" t="str">
        <f>IFERROR(IF(A139 = "", "", INDEX(CAFR_Data[FY 2010], MATCH(A139, CAFR_Data[CFDA], 0))), "Not Reported in CAFR")</f>
        <v/>
      </c>
      <c r="D139" s="4" t="str">
        <f>IFERROR(IF(A139=  "", "", INDEX(CAFR_Data[FY 2018 Adjusted], MATCH(A139, CAFR_Data[CFDA], 0))), "Not Reported in CAFR")</f>
        <v/>
      </c>
      <c r="E139" s="4" t="str">
        <f>IFERROR(IF(A139 = "", "", INDEX(CAFR_Data[Cost of Inflation], MATCH(A139, CAFR_Data[CFDA], 0))), 0)</f>
        <v/>
      </c>
      <c r="F139" s="26" t="str">
        <f>IFERROR(RANK(E139, $E$6:$E$369)+COUNTIF($E$6:E139, E139) - 1, "")</f>
        <v/>
      </c>
      <c r="H139">
        <v>134</v>
      </c>
      <c r="I139" t="str">
        <f t="shared" si="4"/>
        <v/>
      </c>
      <c r="J139" s="2" t="str">
        <f t="shared" si="5"/>
        <v/>
      </c>
    </row>
    <row r="140" spans="1:10" x14ac:dyDescent="0.25">
      <c r="A140" s="9" t="str">
        <f>IF(Control!$F142="","",INDEX(MemberOrg_Data[CFDA], Control!$F142))</f>
        <v/>
      </c>
      <c r="B140" s="4" t="str">
        <f>IFERROR(INDEX(CAFR_Data[Grant Name], MATCH(A140, CAFR_Data[CFDA], 0)), "")</f>
        <v/>
      </c>
      <c r="C140" s="4" t="str">
        <f>IFERROR(IF(A140 = "", "", INDEX(CAFR_Data[FY 2010], MATCH(A140, CAFR_Data[CFDA], 0))), "Not Reported in CAFR")</f>
        <v/>
      </c>
      <c r="D140" s="4" t="str">
        <f>IFERROR(IF(A140=  "", "", INDEX(CAFR_Data[FY 2018 Adjusted], MATCH(A140, CAFR_Data[CFDA], 0))), "Not Reported in CAFR")</f>
        <v/>
      </c>
      <c r="E140" s="4" t="str">
        <f>IFERROR(IF(A140 = "", "", INDEX(CAFR_Data[Cost of Inflation], MATCH(A140, CAFR_Data[CFDA], 0))), 0)</f>
        <v/>
      </c>
      <c r="F140" s="26" t="str">
        <f>IFERROR(RANK(E140, $E$6:$E$369)+COUNTIF($E$6:E140, E140) - 1, "")</f>
        <v/>
      </c>
      <c r="H140">
        <v>135</v>
      </c>
      <c r="I140" t="str">
        <f t="shared" si="4"/>
        <v/>
      </c>
      <c r="J140" s="2" t="str">
        <f t="shared" si="5"/>
        <v/>
      </c>
    </row>
    <row r="141" spans="1:10" x14ac:dyDescent="0.25">
      <c r="A141" s="9" t="str">
        <f>IF(Control!$F143="","",INDEX(MemberOrg_Data[CFDA], Control!$F143))</f>
        <v/>
      </c>
      <c r="B141" s="4" t="str">
        <f>IFERROR(INDEX(CAFR_Data[Grant Name], MATCH(A141, CAFR_Data[CFDA], 0)), "")</f>
        <v/>
      </c>
      <c r="C141" s="4" t="str">
        <f>IFERROR(IF(A141 = "", "", INDEX(CAFR_Data[FY 2010], MATCH(A141, CAFR_Data[CFDA], 0))), "Not Reported in CAFR")</f>
        <v/>
      </c>
      <c r="D141" s="4" t="str">
        <f>IFERROR(IF(A141=  "", "", INDEX(CAFR_Data[FY 2018 Adjusted], MATCH(A141, CAFR_Data[CFDA], 0))), "Not Reported in CAFR")</f>
        <v/>
      </c>
      <c r="E141" s="4" t="str">
        <f>IFERROR(IF(A141 = "", "", INDEX(CAFR_Data[Cost of Inflation], MATCH(A141, CAFR_Data[CFDA], 0))), 0)</f>
        <v/>
      </c>
      <c r="F141" s="26" t="str">
        <f>IFERROR(RANK(E141, $E$6:$E$369)+COUNTIF($E$6:E141, E141) - 1, "")</f>
        <v/>
      </c>
      <c r="H141">
        <v>136</v>
      </c>
      <c r="I141" t="str">
        <f t="shared" si="4"/>
        <v/>
      </c>
      <c r="J141" s="2" t="str">
        <f t="shared" si="5"/>
        <v/>
      </c>
    </row>
    <row r="142" spans="1:10" x14ac:dyDescent="0.25">
      <c r="A142" s="9" t="str">
        <f>IF(Control!$F144="","",INDEX(MemberOrg_Data[CFDA], Control!$F144))</f>
        <v/>
      </c>
      <c r="B142" s="4" t="str">
        <f>IFERROR(INDEX(CAFR_Data[Grant Name], MATCH(A142, CAFR_Data[CFDA], 0)), "")</f>
        <v/>
      </c>
      <c r="C142" s="4" t="str">
        <f>IFERROR(IF(A142 = "", "", INDEX(CAFR_Data[FY 2010], MATCH(A142, CAFR_Data[CFDA], 0))), "Not Reported in CAFR")</f>
        <v/>
      </c>
      <c r="D142" s="4" t="str">
        <f>IFERROR(IF(A142=  "", "", INDEX(CAFR_Data[FY 2018 Adjusted], MATCH(A142, CAFR_Data[CFDA], 0))), "Not Reported in CAFR")</f>
        <v/>
      </c>
      <c r="E142" s="4" t="str">
        <f>IFERROR(IF(A142 = "", "", INDEX(CAFR_Data[Cost of Inflation], MATCH(A142, CAFR_Data[CFDA], 0))), 0)</f>
        <v/>
      </c>
      <c r="F142" s="26" t="str">
        <f>IFERROR(RANK(E142, $E$6:$E$369)+COUNTIF($E$6:E142, E142) - 1, "")</f>
        <v/>
      </c>
      <c r="H142">
        <v>137</v>
      </c>
      <c r="I142" t="str">
        <f t="shared" si="4"/>
        <v/>
      </c>
      <c r="J142" s="2" t="str">
        <f t="shared" si="5"/>
        <v/>
      </c>
    </row>
    <row r="143" spans="1:10" x14ac:dyDescent="0.25">
      <c r="A143" s="9" t="str">
        <f>IF(Control!$F145="","",INDEX(MemberOrg_Data[CFDA], Control!$F145))</f>
        <v/>
      </c>
      <c r="B143" s="4" t="str">
        <f>IFERROR(INDEX(CAFR_Data[Grant Name], MATCH(A143, CAFR_Data[CFDA], 0)), "")</f>
        <v/>
      </c>
      <c r="C143" s="4" t="str">
        <f>IFERROR(IF(A143 = "", "", INDEX(CAFR_Data[FY 2010], MATCH(A143, CAFR_Data[CFDA], 0))), "Not Reported in CAFR")</f>
        <v/>
      </c>
      <c r="D143" s="4" t="str">
        <f>IFERROR(IF(A143=  "", "", INDEX(CAFR_Data[FY 2018 Adjusted], MATCH(A143, CAFR_Data[CFDA], 0))), "Not Reported in CAFR")</f>
        <v/>
      </c>
      <c r="E143" s="4" t="str">
        <f>IFERROR(IF(A143 = "", "", INDEX(CAFR_Data[Cost of Inflation], MATCH(A143, CAFR_Data[CFDA], 0))), 0)</f>
        <v/>
      </c>
      <c r="F143" s="26" t="str">
        <f>IFERROR(RANK(E143, $E$6:$E$369)+COUNTIF($E$6:E143, E143) - 1, "")</f>
        <v/>
      </c>
      <c r="H143">
        <v>138</v>
      </c>
      <c r="I143" t="str">
        <f t="shared" si="4"/>
        <v/>
      </c>
      <c r="J143" s="2" t="str">
        <f t="shared" si="5"/>
        <v/>
      </c>
    </row>
    <row r="144" spans="1:10" x14ac:dyDescent="0.25">
      <c r="A144" s="9" t="str">
        <f>IF(Control!$F146="","",INDEX(MemberOrg_Data[CFDA], Control!$F146))</f>
        <v/>
      </c>
      <c r="B144" s="4" t="str">
        <f>IFERROR(INDEX(CAFR_Data[Grant Name], MATCH(A144, CAFR_Data[CFDA], 0)), "")</f>
        <v/>
      </c>
      <c r="C144" s="4" t="str">
        <f>IFERROR(IF(A144 = "", "", INDEX(CAFR_Data[FY 2010], MATCH(A144, CAFR_Data[CFDA], 0))), "Not Reported in CAFR")</f>
        <v/>
      </c>
      <c r="D144" s="4" t="str">
        <f>IFERROR(IF(A144=  "", "", INDEX(CAFR_Data[FY 2018 Adjusted], MATCH(A144, CAFR_Data[CFDA], 0))), "Not Reported in CAFR")</f>
        <v/>
      </c>
      <c r="E144" s="4" t="str">
        <f>IFERROR(IF(A144 = "", "", INDEX(CAFR_Data[Cost of Inflation], MATCH(A144, CAFR_Data[CFDA], 0))), 0)</f>
        <v/>
      </c>
      <c r="F144" s="26" t="str">
        <f>IFERROR(RANK(E144, $E$6:$E$369)+COUNTIF($E$6:E144, E144) - 1, "")</f>
        <v/>
      </c>
      <c r="H144">
        <v>139</v>
      </c>
      <c r="I144" t="str">
        <f t="shared" si="4"/>
        <v/>
      </c>
      <c r="J144" s="2" t="str">
        <f t="shared" si="5"/>
        <v/>
      </c>
    </row>
    <row r="145" spans="1:10" x14ac:dyDescent="0.25">
      <c r="A145" s="9" t="str">
        <f>IF(Control!$F147="","",INDEX(MemberOrg_Data[CFDA], Control!$F147))</f>
        <v/>
      </c>
      <c r="B145" s="4" t="str">
        <f>IFERROR(INDEX(CAFR_Data[Grant Name], MATCH(A145, CAFR_Data[CFDA], 0)), "")</f>
        <v/>
      </c>
      <c r="C145" s="4" t="str">
        <f>IFERROR(IF(A145 = "", "", INDEX(CAFR_Data[FY 2010], MATCH(A145, CAFR_Data[CFDA], 0))), "Not Reported in CAFR")</f>
        <v/>
      </c>
      <c r="D145" s="4" t="str">
        <f>IFERROR(IF(A145=  "", "", INDEX(CAFR_Data[FY 2018 Adjusted], MATCH(A145, CAFR_Data[CFDA], 0))), "Not Reported in CAFR")</f>
        <v/>
      </c>
      <c r="E145" s="4" t="str">
        <f>IFERROR(IF(A145 = "", "", INDEX(CAFR_Data[Cost of Inflation], MATCH(A145, CAFR_Data[CFDA], 0))), 0)</f>
        <v/>
      </c>
      <c r="F145" s="26" t="str">
        <f>IFERROR(RANK(E145, $E$6:$E$369)+COUNTIF($E$6:E145, E145) - 1, "")</f>
        <v/>
      </c>
      <c r="H145">
        <v>140</v>
      </c>
      <c r="I145" t="str">
        <f t="shared" si="4"/>
        <v/>
      </c>
      <c r="J145" s="2" t="str">
        <f t="shared" si="5"/>
        <v/>
      </c>
    </row>
    <row r="146" spans="1:10" x14ac:dyDescent="0.25">
      <c r="A146" s="9" t="str">
        <f>IF(Control!$F148="","",INDEX(MemberOrg_Data[CFDA], Control!$F148))</f>
        <v/>
      </c>
      <c r="B146" s="4" t="str">
        <f>IFERROR(INDEX(CAFR_Data[Grant Name], MATCH(A146, CAFR_Data[CFDA], 0)), "")</f>
        <v/>
      </c>
      <c r="C146" s="4" t="str">
        <f>IFERROR(IF(A146 = "", "", INDEX(CAFR_Data[FY 2010], MATCH(A146, CAFR_Data[CFDA], 0))), "Not Reported in CAFR")</f>
        <v/>
      </c>
      <c r="D146" s="4" t="str">
        <f>IFERROR(IF(A146=  "", "", INDEX(CAFR_Data[FY 2018 Adjusted], MATCH(A146, CAFR_Data[CFDA], 0))), "Not Reported in CAFR")</f>
        <v/>
      </c>
      <c r="E146" s="4" t="str">
        <f>IFERROR(IF(A146 = "", "", INDEX(CAFR_Data[Cost of Inflation], MATCH(A146, CAFR_Data[CFDA], 0))), 0)</f>
        <v/>
      </c>
      <c r="F146" s="26" t="str">
        <f>IFERROR(RANK(E146, $E$6:$E$369)+COUNTIF($E$6:E146, E146) - 1, "")</f>
        <v/>
      </c>
      <c r="H146">
        <v>141</v>
      </c>
      <c r="I146" t="str">
        <f t="shared" si="4"/>
        <v/>
      </c>
      <c r="J146" s="2" t="str">
        <f t="shared" si="5"/>
        <v/>
      </c>
    </row>
    <row r="147" spans="1:10" x14ac:dyDescent="0.25">
      <c r="A147" s="9" t="str">
        <f>IF(Control!$F149="","",INDEX(MemberOrg_Data[CFDA], Control!$F149))</f>
        <v/>
      </c>
      <c r="B147" s="4" t="str">
        <f>IFERROR(INDEX(CAFR_Data[Grant Name], MATCH(A147, CAFR_Data[CFDA], 0)), "")</f>
        <v/>
      </c>
      <c r="C147" s="4" t="str">
        <f>IFERROR(IF(A147 = "", "", INDEX(CAFR_Data[FY 2010], MATCH(A147, CAFR_Data[CFDA], 0))), "Not Reported in CAFR")</f>
        <v/>
      </c>
      <c r="D147" s="4" t="str">
        <f>IFERROR(IF(A147=  "", "", INDEX(CAFR_Data[FY 2018 Adjusted], MATCH(A147, CAFR_Data[CFDA], 0))), "Not Reported in CAFR")</f>
        <v/>
      </c>
      <c r="E147" s="4" t="str">
        <f>IFERROR(IF(A147 = "", "", INDEX(CAFR_Data[Cost of Inflation], MATCH(A147, CAFR_Data[CFDA], 0))), 0)</f>
        <v/>
      </c>
      <c r="F147" s="26" t="str">
        <f>IFERROR(RANK(E147, $E$6:$E$369)+COUNTIF($E$6:E147, E147) - 1, "")</f>
        <v/>
      </c>
      <c r="H147">
        <v>142</v>
      </c>
      <c r="I147" t="str">
        <f t="shared" si="4"/>
        <v/>
      </c>
      <c r="J147" s="2" t="str">
        <f t="shared" si="5"/>
        <v/>
      </c>
    </row>
    <row r="148" spans="1:10" x14ac:dyDescent="0.25">
      <c r="A148" s="9" t="str">
        <f>IF(Control!$F150="","",INDEX(MemberOrg_Data[CFDA], Control!$F150))</f>
        <v/>
      </c>
      <c r="B148" s="4" t="str">
        <f>IFERROR(INDEX(CAFR_Data[Grant Name], MATCH(A148, CAFR_Data[CFDA], 0)), "")</f>
        <v/>
      </c>
      <c r="C148" s="4" t="str">
        <f>IFERROR(IF(A148 = "", "", INDEX(CAFR_Data[FY 2010], MATCH(A148, CAFR_Data[CFDA], 0))), "Not Reported in CAFR")</f>
        <v/>
      </c>
      <c r="D148" s="4" t="str">
        <f>IFERROR(IF(A148=  "", "", INDEX(CAFR_Data[FY 2018 Adjusted], MATCH(A148, CAFR_Data[CFDA], 0))), "Not Reported in CAFR")</f>
        <v/>
      </c>
      <c r="E148" s="4" t="str">
        <f>IFERROR(IF(A148 = "", "", INDEX(CAFR_Data[Cost of Inflation], MATCH(A148, CAFR_Data[CFDA], 0))), 0)</f>
        <v/>
      </c>
      <c r="F148" s="26" t="str">
        <f>IFERROR(RANK(E148, $E$6:$E$369)+COUNTIF($E$6:E148, E148) - 1, "")</f>
        <v/>
      </c>
      <c r="H148">
        <v>143</v>
      </c>
      <c r="I148" t="str">
        <f t="shared" si="4"/>
        <v/>
      </c>
      <c r="J148" s="2" t="str">
        <f t="shared" si="5"/>
        <v/>
      </c>
    </row>
    <row r="149" spans="1:10" x14ac:dyDescent="0.25">
      <c r="A149" s="9" t="str">
        <f>IF(Control!$F151="","",INDEX(MemberOrg_Data[CFDA], Control!$F151))</f>
        <v/>
      </c>
      <c r="B149" s="4" t="str">
        <f>IFERROR(INDEX(CAFR_Data[Grant Name], MATCH(A149, CAFR_Data[CFDA], 0)), "")</f>
        <v/>
      </c>
      <c r="C149" s="4" t="str">
        <f>IFERROR(IF(A149 = "", "", INDEX(CAFR_Data[FY 2010], MATCH(A149, CAFR_Data[CFDA], 0))), "Not Reported in CAFR")</f>
        <v/>
      </c>
      <c r="D149" s="4" t="str">
        <f>IFERROR(IF(A149=  "", "", INDEX(CAFR_Data[FY 2018 Adjusted], MATCH(A149, CAFR_Data[CFDA], 0))), "Not Reported in CAFR")</f>
        <v/>
      </c>
      <c r="E149" s="4" t="str">
        <f>IFERROR(IF(A149 = "", "", INDEX(CAFR_Data[Cost of Inflation], MATCH(A149, CAFR_Data[CFDA], 0))), 0)</f>
        <v/>
      </c>
      <c r="F149" s="26" t="str">
        <f>IFERROR(RANK(E149, $E$6:$E$369)+COUNTIF($E$6:E149, E149) - 1, "")</f>
        <v/>
      </c>
      <c r="H149">
        <v>144</v>
      </c>
      <c r="I149" t="str">
        <f t="shared" si="4"/>
        <v/>
      </c>
      <c r="J149" s="2" t="str">
        <f t="shared" si="5"/>
        <v/>
      </c>
    </row>
    <row r="150" spans="1:10" x14ac:dyDescent="0.25">
      <c r="A150" s="9" t="str">
        <f>IF(Control!$F152="","",INDEX(MemberOrg_Data[CFDA], Control!$F152))</f>
        <v/>
      </c>
      <c r="B150" s="4" t="str">
        <f>IFERROR(INDEX(CAFR_Data[Grant Name], MATCH(A150, CAFR_Data[CFDA], 0)), "")</f>
        <v/>
      </c>
      <c r="C150" s="4" t="str">
        <f>IFERROR(IF(A150 = "", "", INDEX(CAFR_Data[FY 2010], MATCH(A150, CAFR_Data[CFDA], 0))), "Not Reported in CAFR")</f>
        <v/>
      </c>
      <c r="D150" s="4" t="str">
        <f>IFERROR(IF(A150=  "", "", INDEX(CAFR_Data[FY 2018 Adjusted], MATCH(A150, CAFR_Data[CFDA], 0))), "Not Reported in CAFR")</f>
        <v/>
      </c>
      <c r="E150" s="4" t="str">
        <f>IFERROR(IF(A150 = "", "", INDEX(CAFR_Data[Cost of Inflation], MATCH(A150, CAFR_Data[CFDA], 0))), 0)</f>
        <v/>
      </c>
      <c r="F150" s="26" t="str">
        <f>IFERROR(RANK(E150, $E$6:$E$369)+COUNTIF($E$6:E150, E150) - 1, "")</f>
        <v/>
      </c>
      <c r="H150">
        <v>145</v>
      </c>
      <c r="I150" t="str">
        <f t="shared" si="4"/>
        <v/>
      </c>
      <c r="J150" s="2" t="str">
        <f t="shared" si="5"/>
        <v/>
      </c>
    </row>
    <row r="151" spans="1:10" x14ac:dyDescent="0.25">
      <c r="A151" s="9" t="str">
        <f>IF(Control!$F153="","",INDEX(MemberOrg_Data[CFDA], Control!$F153))</f>
        <v/>
      </c>
      <c r="B151" s="4" t="str">
        <f>IFERROR(INDEX(CAFR_Data[Grant Name], MATCH(A151, CAFR_Data[CFDA], 0)), "")</f>
        <v/>
      </c>
      <c r="C151" s="4" t="str">
        <f>IFERROR(IF(A151 = "", "", INDEX(CAFR_Data[FY 2010], MATCH(A151, CAFR_Data[CFDA], 0))), "Not Reported in CAFR")</f>
        <v/>
      </c>
      <c r="D151" s="4" t="str">
        <f>IFERROR(IF(A151=  "", "", INDEX(CAFR_Data[FY 2018 Adjusted], MATCH(A151, CAFR_Data[CFDA], 0))), "Not Reported in CAFR")</f>
        <v/>
      </c>
      <c r="E151" s="4" t="str">
        <f>IFERROR(IF(A151 = "", "", INDEX(CAFR_Data[Cost of Inflation], MATCH(A151, CAFR_Data[CFDA], 0))), 0)</f>
        <v/>
      </c>
      <c r="F151" s="26" t="str">
        <f>IFERROR(RANK(E151, $E$6:$E$369)+COUNTIF($E$6:E151, E151) - 1, "")</f>
        <v/>
      </c>
      <c r="H151">
        <v>146</v>
      </c>
      <c r="I151" t="str">
        <f t="shared" si="4"/>
        <v/>
      </c>
      <c r="J151" s="2" t="str">
        <f t="shared" si="5"/>
        <v/>
      </c>
    </row>
    <row r="152" spans="1:10" x14ac:dyDescent="0.25">
      <c r="A152" s="9" t="str">
        <f>IF(Control!$F154="","",INDEX(MemberOrg_Data[CFDA], Control!$F154))</f>
        <v/>
      </c>
      <c r="B152" s="4" t="str">
        <f>IFERROR(INDEX(CAFR_Data[Grant Name], MATCH(A152, CAFR_Data[CFDA], 0)), "")</f>
        <v/>
      </c>
      <c r="C152" s="4" t="str">
        <f>IFERROR(IF(A152 = "", "", INDEX(CAFR_Data[FY 2010], MATCH(A152, CAFR_Data[CFDA], 0))), "Not Reported in CAFR")</f>
        <v/>
      </c>
      <c r="D152" s="4" t="str">
        <f>IFERROR(IF(A152=  "", "", INDEX(CAFR_Data[FY 2018 Adjusted], MATCH(A152, CAFR_Data[CFDA], 0))), "Not Reported in CAFR")</f>
        <v/>
      </c>
      <c r="E152" s="4" t="str">
        <f>IFERROR(IF(A152 = "", "", INDEX(CAFR_Data[Cost of Inflation], MATCH(A152, CAFR_Data[CFDA], 0))), 0)</f>
        <v/>
      </c>
      <c r="F152" s="26" t="str">
        <f>IFERROR(RANK(E152, $E$6:$E$369)+COUNTIF($E$6:E152, E152) - 1, "")</f>
        <v/>
      </c>
      <c r="H152">
        <v>147</v>
      </c>
      <c r="I152" t="str">
        <f t="shared" si="4"/>
        <v/>
      </c>
      <c r="J152" s="2" t="str">
        <f t="shared" si="5"/>
        <v/>
      </c>
    </row>
    <row r="153" spans="1:10" x14ac:dyDescent="0.25">
      <c r="A153" s="9" t="str">
        <f>IF(Control!$F155="","",INDEX(MemberOrg_Data[CFDA], Control!$F155))</f>
        <v/>
      </c>
      <c r="B153" s="4" t="str">
        <f>IFERROR(INDEX(CAFR_Data[Grant Name], MATCH(A153, CAFR_Data[CFDA], 0)), "")</f>
        <v/>
      </c>
      <c r="C153" s="4" t="str">
        <f>IFERROR(IF(A153 = "", "", INDEX(CAFR_Data[FY 2010], MATCH(A153, CAFR_Data[CFDA], 0))), "Not Reported in CAFR")</f>
        <v/>
      </c>
      <c r="D153" s="4" t="str">
        <f>IFERROR(IF(A153=  "", "", INDEX(CAFR_Data[FY 2018 Adjusted], MATCH(A153, CAFR_Data[CFDA], 0))), "Not Reported in CAFR")</f>
        <v/>
      </c>
      <c r="E153" s="4" t="str">
        <f>IFERROR(IF(A153 = "", "", INDEX(CAFR_Data[Cost of Inflation], MATCH(A153, CAFR_Data[CFDA], 0))), 0)</f>
        <v/>
      </c>
      <c r="F153" s="26" t="str">
        <f>IFERROR(RANK(E153, $E$6:$E$369)+COUNTIF($E$6:E153, E153) - 1, "")</f>
        <v/>
      </c>
      <c r="H153">
        <v>148</v>
      </c>
      <c r="I153" t="str">
        <f t="shared" si="4"/>
        <v/>
      </c>
      <c r="J153" s="2" t="str">
        <f t="shared" si="5"/>
        <v/>
      </c>
    </row>
    <row r="154" spans="1:10" x14ac:dyDescent="0.25">
      <c r="A154" s="9" t="str">
        <f>IF(Control!$F156="","",INDEX(MemberOrg_Data[CFDA], Control!$F156))</f>
        <v/>
      </c>
      <c r="B154" s="4" t="str">
        <f>IFERROR(INDEX(CAFR_Data[Grant Name], MATCH(A154, CAFR_Data[CFDA], 0)), "")</f>
        <v/>
      </c>
      <c r="C154" s="4" t="str">
        <f>IFERROR(IF(A154 = "", "", INDEX(CAFR_Data[FY 2010], MATCH(A154, CAFR_Data[CFDA], 0))), "Not Reported in CAFR")</f>
        <v/>
      </c>
      <c r="D154" s="4" t="str">
        <f>IFERROR(IF(A154=  "", "", INDEX(CAFR_Data[FY 2018 Adjusted], MATCH(A154, CAFR_Data[CFDA], 0))), "Not Reported in CAFR")</f>
        <v/>
      </c>
      <c r="E154" s="4" t="str">
        <f>IFERROR(IF(A154 = "", "", INDEX(CAFR_Data[Cost of Inflation], MATCH(A154, CAFR_Data[CFDA], 0))), 0)</f>
        <v/>
      </c>
      <c r="F154" s="26" t="str">
        <f>IFERROR(RANK(E154, $E$6:$E$369)+COUNTIF($E$6:E154, E154) - 1, "")</f>
        <v/>
      </c>
      <c r="H154">
        <v>149</v>
      </c>
      <c r="I154" t="str">
        <f t="shared" si="4"/>
        <v/>
      </c>
      <c r="J154" s="2" t="str">
        <f t="shared" si="5"/>
        <v/>
      </c>
    </row>
    <row r="155" spans="1:10" x14ac:dyDescent="0.25">
      <c r="A155" s="9" t="str">
        <f>IF(Control!$F157="","",INDEX(MemberOrg_Data[CFDA], Control!$F157))</f>
        <v/>
      </c>
      <c r="B155" s="4" t="str">
        <f>IFERROR(INDEX(CAFR_Data[Grant Name], MATCH(A155, CAFR_Data[CFDA], 0)), "")</f>
        <v/>
      </c>
      <c r="C155" s="4" t="str">
        <f>IFERROR(IF(A155 = "", "", INDEX(CAFR_Data[FY 2010], MATCH(A155, CAFR_Data[CFDA], 0))), "Not Reported in CAFR")</f>
        <v/>
      </c>
      <c r="D155" s="4" t="str">
        <f>IFERROR(IF(A155=  "", "", INDEX(CAFR_Data[FY 2018 Adjusted], MATCH(A155, CAFR_Data[CFDA], 0))), "Not Reported in CAFR")</f>
        <v/>
      </c>
      <c r="E155" s="4" t="str">
        <f>IFERROR(IF(A155 = "", "", INDEX(CAFR_Data[Cost of Inflation], MATCH(A155, CAFR_Data[CFDA], 0))), 0)</f>
        <v/>
      </c>
      <c r="F155" s="26" t="str">
        <f>IFERROR(RANK(E155, $E$6:$E$369)+COUNTIF($E$6:E155, E155) - 1, "")</f>
        <v/>
      </c>
      <c r="H155">
        <v>150</v>
      </c>
      <c r="I155" t="str">
        <f t="shared" si="4"/>
        <v/>
      </c>
      <c r="J155" s="2" t="str">
        <f t="shared" si="5"/>
        <v/>
      </c>
    </row>
    <row r="156" spans="1:10" x14ac:dyDescent="0.25">
      <c r="A156" s="9" t="str">
        <f>IF(Control!$F158="","",INDEX(MemberOrg_Data[CFDA], Control!$F158))</f>
        <v/>
      </c>
      <c r="B156" s="4" t="str">
        <f>IFERROR(INDEX(CAFR_Data[Grant Name], MATCH(A156, CAFR_Data[CFDA], 0)), "")</f>
        <v/>
      </c>
      <c r="C156" s="4" t="str">
        <f>IFERROR(IF(A156 = "", "", INDEX(CAFR_Data[FY 2010], MATCH(A156, CAFR_Data[CFDA], 0))), "Not Reported in CAFR")</f>
        <v/>
      </c>
      <c r="D156" s="4" t="str">
        <f>IFERROR(IF(A156=  "", "", INDEX(CAFR_Data[FY 2018 Adjusted], MATCH(A156, CAFR_Data[CFDA], 0))), "Not Reported in CAFR")</f>
        <v/>
      </c>
      <c r="E156" s="4" t="str">
        <f>IFERROR(IF(A156 = "", "", INDEX(CAFR_Data[Cost of Inflation], MATCH(A156, CAFR_Data[CFDA], 0))), 0)</f>
        <v/>
      </c>
      <c r="F156" s="26" t="str">
        <f>IFERROR(RANK(E156, $E$6:$E$369)+COUNTIF($E$6:E156, E156) - 1, "")</f>
        <v/>
      </c>
      <c r="H156">
        <v>151</v>
      </c>
      <c r="I156" t="str">
        <f t="shared" si="4"/>
        <v/>
      </c>
      <c r="J156" s="2" t="str">
        <f t="shared" si="5"/>
        <v/>
      </c>
    </row>
    <row r="157" spans="1:10" x14ac:dyDescent="0.25">
      <c r="A157" s="9" t="str">
        <f>IF(Control!$F159="","",INDEX(MemberOrg_Data[CFDA], Control!$F159))</f>
        <v/>
      </c>
      <c r="B157" s="4" t="str">
        <f>IFERROR(INDEX(CAFR_Data[Grant Name], MATCH(A157, CAFR_Data[CFDA], 0)), "")</f>
        <v/>
      </c>
      <c r="C157" s="4" t="str">
        <f>IFERROR(IF(A157 = "", "", INDEX(CAFR_Data[FY 2010], MATCH(A157, CAFR_Data[CFDA], 0))), "Not Reported in CAFR")</f>
        <v/>
      </c>
      <c r="D157" s="4" t="str">
        <f>IFERROR(IF(A157=  "", "", INDEX(CAFR_Data[FY 2018 Adjusted], MATCH(A157, CAFR_Data[CFDA], 0))), "Not Reported in CAFR")</f>
        <v/>
      </c>
      <c r="E157" s="4" t="str">
        <f>IFERROR(IF(A157 = "", "", INDEX(CAFR_Data[Cost of Inflation], MATCH(A157, CAFR_Data[CFDA], 0))), 0)</f>
        <v/>
      </c>
      <c r="F157" s="26" t="str">
        <f>IFERROR(RANK(E157, $E$6:$E$369)+COUNTIF($E$6:E157, E157) - 1, "")</f>
        <v/>
      </c>
      <c r="H157">
        <v>152</v>
      </c>
      <c r="I157" t="str">
        <f t="shared" si="4"/>
        <v/>
      </c>
      <c r="J157" s="2" t="str">
        <f t="shared" si="5"/>
        <v/>
      </c>
    </row>
    <row r="158" spans="1:10" x14ac:dyDescent="0.25">
      <c r="A158" s="9" t="str">
        <f>IF(Control!$F160="","",INDEX(MemberOrg_Data[CFDA], Control!$F160))</f>
        <v/>
      </c>
      <c r="B158" s="4" t="str">
        <f>IFERROR(INDEX(CAFR_Data[Grant Name], MATCH(A158, CAFR_Data[CFDA], 0)), "")</f>
        <v/>
      </c>
      <c r="C158" s="4" t="str">
        <f>IFERROR(IF(A158 = "", "", INDEX(CAFR_Data[FY 2010], MATCH(A158, CAFR_Data[CFDA], 0))), "Not Reported in CAFR")</f>
        <v/>
      </c>
      <c r="D158" s="4" t="str">
        <f>IFERROR(IF(A158=  "", "", INDEX(CAFR_Data[FY 2018 Adjusted], MATCH(A158, CAFR_Data[CFDA], 0))), "Not Reported in CAFR")</f>
        <v/>
      </c>
      <c r="E158" s="4" t="str">
        <f>IFERROR(IF(A158 = "", "", INDEX(CAFR_Data[Cost of Inflation], MATCH(A158, CAFR_Data[CFDA], 0))), 0)</f>
        <v/>
      </c>
      <c r="F158" s="26" t="str">
        <f>IFERROR(RANK(E158, $E$6:$E$369)+COUNTIF($E$6:E158, E158) - 1, "")</f>
        <v/>
      </c>
      <c r="H158">
        <v>153</v>
      </c>
      <c r="I158" t="str">
        <f t="shared" si="4"/>
        <v/>
      </c>
      <c r="J158" s="2" t="str">
        <f t="shared" si="5"/>
        <v/>
      </c>
    </row>
    <row r="159" spans="1:10" x14ac:dyDescent="0.25">
      <c r="A159" s="9" t="str">
        <f>IF(Control!$F161="","",INDEX(MemberOrg_Data[CFDA], Control!$F161))</f>
        <v/>
      </c>
      <c r="B159" s="4" t="str">
        <f>IFERROR(INDEX(CAFR_Data[Grant Name], MATCH(A159, CAFR_Data[CFDA], 0)), "")</f>
        <v/>
      </c>
      <c r="C159" s="4" t="str">
        <f>IFERROR(IF(A159 = "", "", INDEX(CAFR_Data[FY 2010], MATCH(A159, CAFR_Data[CFDA], 0))), "Not Reported in CAFR")</f>
        <v/>
      </c>
      <c r="D159" s="4" t="str">
        <f>IFERROR(IF(A159=  "", "", INDEX(CAFR_Data[FY 2018 Adjusted], MATCH(A159, CAFR_Data[CFDA], 0))), "Not Reported in CAFR")</f>
        <v/>
      </c>
      <c r="E159" s="4" t="str">
        <f>IFERROR(IF(A159 = "", "", INDEX(CAFR_Data[Cost of Inflation], MATCH(A159, CAFR_Data[CFDA], 0))), 0)</f>
        <v/>
      </c>
      <c r="F159" s="26" t="str">
        <f>IFERROR(RANK(E159, $E$6:$E$369)+COUNTIF($E$6:E159, E159) - 1, "")</f>
        <v/>
      </c>
      <c r="H159">
        <v>154</v>
      </c>
      <c r="I159" t="str">
        <f t="shared" si="4"/>
        <v/>
      </c>
      <c r="J159" s="2" t="str">
        <f t="shared" si="5"/>
        <v/>
      </c>
    </row>
    <row r="160" spans="1:10" x14ac:dyDescent="0.25">
      <c r="A160" s="9" t="str">
        <f>IF(Control!$F162="","",INDEX(MemberOrg_Data[CFDA], Control!$F162))</f>
        <v/>
      </c>
      <c r="B160" s="4" t="str">
        <f>IFERROR(INDEX(CAFR_Data[Grant Name], MATCH(A160, CAFR_Data[CFDA], 0)), "")</f>
        <v/>
      </c>
      <c r="C160" s="4" t="str">
        <f>IFERROR(IF(A160 = "", "", INDEX(CAFR_Data[FY 2010], MATCH(A160, CAFR_Data[CFDA], 0))), "Not Reported in CAFR")</f>
        <v/>
      </c>
      <c r="D160" s="4" t="str">
        <f>IFERROR(IF(A160=  "", "", INDEX(CAFR_Data[FY 2018 Adjusted], MATCH(A160, CAFR_Data[CFDA], 0))), "Not Reported in CAFR")</f>
        <v/>
      </c>
      <c r="E160" s="4" t="str">
        <f>IFERROR(IF(A160 = "", "", INDEX(CAFR_Data[Cost of Inflation], MATCH(A160, CAFR_Data[CFDA], 0))), 0)</f>
        <v/>
      </c>
      <c r="F160" s="26" t="str">
        <f>IFERROR(RANK(E160, $E$6:$E$369)+COUNTIF($E$6:E160, E160) - 1, "")</f>
        <v/>
      </c>
      <c r="H160">
        <v>155</v>
      </c>
      <c r="I160" t="str">
        <f t="shared" si="4"/>
        <v/>
      </c>
      <c r="J160" s="2" t="str">
        <f t="shared" si="5"/>
        <v/>
      </c>
    </row>
    <row r="161" spans="1:10" x14ac:dyDescent="0.25">
      <c r="A161" s="9" t="str">
        <f>IF(Control!$F163="","",INDEX(MemberOrg_Data[CFDA], Control!$F163))</f>
        <v/>
      </c>
      <c r="B161" s="4" t="str">
        <f>IFERROR(INDEX(CAFR_Data[Grant Name], MATCH(A161, CAFR_Data[CFDA], 0)), "")</f>
        <v/>
      </c>
      <c r="C161" s="4" t="str">
        <f>IFERROR(IF(A161 = "", "", INDEX(CAFR_Data[FY 2010], MATCH(A161, CAFR_Data[CFDA], 0))), "Not Reported in CAFR")</f>
        <v/>
      </c>
      <c r="D161" s="4" t="str">
        <f>IFERROR(IF(A161=  "", "", INDEX(CAFR_Data[FY 2018 Adjusted], MATCH(A161, CAFR_Data[CFDA], 0))), "Not Reported in CAFR")</f>
        <v/>
      </c>
      <c r="E161" s="4" t="str">
        <f>IFERROR(IF(A161 = "", "", INDEX(CAFR_Data[Cost of Inflation], MATCH(A161, CAFR_Data[CFDA], 0))), 0)</f>
        <v/>
      </c>
      <c r="F161" s="26" t="str">
        <f>IFERROR(RANK(E161, $E$6:$E$369)+COUNTIF($E$6:E161, E161) - 1, "")</f>
        <v/>
      </c>
      <c r="H161">
        <v>156</v>
      </c>
      <c r="I161" t="str">
        <f t="shared" si="4"/>
        <v/>
      </c>
      <c r="J161" s="2" t="str">
        <f t="shared" si="5"/>
        <v/>
      </c>
    </row>
    <row r="162" spans="1:10" x14ac:dyDescent="0.25">
      <c r="A162" s="9" t="str">
        <f>IF(Control!$F164="","",INDEX(MemberOrg_Data[CFDA], Control!$F164))</f>
        <v/>
      </c>
      <c r="B162" s="4" t="str">
        <f>IFERROR(INDEX(CAFR_Data[Grant Name], MATCH(A162, CAFR_Data[CFDA], 0)), "")</f>
        <v/>
      </c>
      <c r="C162" s="4" t="str">
        <f>IFERROR(IF(A162 = "", "", INDEX(CAFR_Data[FY 2010], MATCH(A162, CAFR_Data[CFDA], 0))), "Not Reported in CAFR")</f>
        <v/>
      </c>
      <c r="D162" s="4" t="str">
        <f>IFERROR(IF(A162=  "", "", INDEX(CAFR_Data[FY 2018 Adjusted], MATCH(A162, CAFR_Data[CFDA], 0))), "Not Reported in CAFR")</f>
        <v/>
      </c>
      <c r="E162" s="4" t="str">
        <f>IFERROR(IF(A162 = "", "", INDEX(CAFR_Data[Cost of Inflation], MATCH(A162, CAFR_Data[CFDA], 0))), 0)</f>
        <v/>
      </c>
      <c r="F162" s="26" t="str">
        <f>IFERROR(RANK(E162, $E$6:$E$369)+COUNTIF($E$6:E162, E162) - 1, "")</f>
        <v/>
      </c>
      <c r="H162">
        <v>157</v>
      </c>
      <c r="I162" t="str">
        <f t="shared" si="4"/>
        <v/>
      </c>
      <c r="J162" s="2" t="str">
        <f t="shared" si="5"/>
        <v/>
      </c>
    </row>
    <row r="163" spans="1:10" x14ac:dyDescent="0.25">
      <c r="A163" s="9" t="str">
        <f>IF(Control!$F165="","",INDEX(MemberOrg_Data[CFDA], Control!$F165))</f>
        <v/>
      </c>
      <c r="B163" s="4" t="str">
        <f>IFERROR(INDEX(CAFR_Data[Grant Name], MATCH(A163, CAFR_Data[CFDA], 0)), "")</f>
        <v/>
      </c>
      <c r="C163" s="4" t="str">
        <f>IFERROR(IF(A163 = "", "", INDEX(CAFR_Data[FY 2010], MATCH(A163, CAFR_Data[CFDA], 0))), "Not Reported in CAFR")</f>
        <v/>
      </c>
      <c r="D163" s="4" t="str">
        <f>IFERROR(IF(A163=  "", "", INDEX(CAFR_Data[FY 2018 Adjusted], MATCH(A163, CAFR_Data[CFDA], 0))), "Not Reported in CAFR")</f>
        <v/>
      </c>
      <c r="E163" s="4" t="str">
        <f>IFERROR(IF(A163 = "", "", INDEX(CAFR_Data[Cost of Inflation], MATCH(A163, CAFR_Data[CFDA], 0))), 0)</f>
        <v/>
      </c>
      <c r="F163" s="26" t="str">
        <f>IFERROR(RANK(E163, $E$6:$E$369)+COUNTIF($E$6:E163, E163) - 1, "")</f>
        <v/>
      </c>
      <c r="H163">
        <v>158</v>
      </c>
      <c r="I163" t="str">
        <f t="shared" si="4"/>
        <v/>
      </c>
      <c r="J163" s="2" t="str">
        <f t="shared" si="5"/>
        <v/>
      </c>
    </row>
    <row r="164" spans="1:10" x14ac:dyDescent="0.25">
      <c r="A164" s="9" t="str">
        <f>IF(Control!$F166="","",INDEX(MemberOrg_Data[CFDA], Control!$F166))</f>
        <v/>
      </c>
      <c r="B164" s="4" t="str">
        <f>IFERROR(INDEX(CAFR_Data[Grant Name], MATCH(A164, CAFR_Data[CFDA], 0)), "")</f>
        <v/>
      </c>
      <c r="C164" s="4" t="str">
        <f>IFERROR(IF(A164 = "", "", INDEX(CAFR_Data[FY 2010], MATCH(A164, CAFR_Data[CFDA], 0))), "Not Reported in CAFR")</f>
        <v/>
      </c>
      <c r="D164" s="4" t="str">
        <f>IFERROR(IF(A164=  "", "", INDEX(CAFR_Data[FY 2018 Adjusted], MATCH(A164, CAFR_Data[CFDA], 0))), "Not Reported in CAFR")</f>
        <v/>
      </c>
      <c r="E164" s="4" t="str">
        <f>IFERROR(IF(A164 = "", "", INDEX(CAFR_Data[Cost of Inflation], MATCH(A164, CAFR_Data[CFDA], 0))), 0)</f>
        <v/>
      </c>
      <c r="F164" s="26" t="str">
        <f>IFERROR(RANK(E164, $E$6:$E$369)+COUNTIF($E$6:E164, E164) - 1, "")</f>
        <v/>
      </c>
      <c r="H164">
        <v>159</v>
      </c>
      <c r="I164" t="str">
        <f t="shared" si="4"/>
        <v/>
      </c>
      <c r="J164" s="2" t="str">
        <f t="shared" si="5"/>
        <v/>
      </c>
    </row>
    <row r="165" spans="1:10" x14ac:dyDescent="0.25">
      <c r="A165" s="9" t="str">
        <f>IF(Control!$F167="","",INDEX(MemberOrg_Data[CFDA], Control!$F167))</f>
        <v/>
      </c>
      <c r="B165" s="4" t="str">
        <f>IFERROR(INDEX(CAFR_Data[Grant Name], MATCH(A165, CAFR_Data[CFDA], 0)), "")</f>
        <v/>
      </c>
      <c r="C165" s="4" t="str">
        <f>IFERROR(IF(A165 = "", "", INDEX(CAFR_Data[FY 2010], MATCH(A165, CAFR_Data[CFDA], 0))), "Not Reported in CAFR")</f>
        <v/>
      </c>
      <c r="D165" s="4" t="str">
        <f>IFERROR(IF(A165=  "", "", INDEX(CAFR_Data[FY 2018 Adjusted], MATCH(A165, CAFR_Data[CFDA], 0))), "Not Reported in CAFR")</f>
        <v/>
      </c>
      <c r="E165" s="4" t="str">
        <f>IFERROR(IF(A165 = "", "", INDEX(CAFR_Data[Cost of Inflation], MATCH(A165, CAFR_Data[CFDA], 0))), 0)</f>
        <v/>
      </c>
      <c r="F165" s="26" t="str">
        <f>IFERROR(RANK(E165, $E$6:$E$369)+COUNTIF($E$6:E165, E165) - 1, "")</f>
        <v/>
      </c>
      <c r="H165">
        <v>160</v>
      </c>
      <c r="I165" t="str">
        <f t="shared" si="4"/>
        <v/>
      </c>
      <c r="J165" s="2" t="str">
        <f t="shared" si="5"/>
        <v/>
      </c>
    </row>
    <row r="166" spans="1:10" x14ac:dyDescent="0.25">
      <c r="A166" s="9" t="str">
        <f>IF(Control!$F168="","",INDEX(MemberOrg_Data[CFDA], Control!$F168))</f>
        <v/>
      </c>
      <c r="B166" s="4" t="str">
        <f>IFERROR(INDEX(CAFR_Data[Grant Name], MATCH(A166, CAFR_Data[CFDA], 0)), "")</f>
        <v/>
      </c>
      <c r="C166" s="4" t="str">
        <f>IFERROR(IF(A166 = "", "", INDEX(CAFR_Data[FY 2010], MATCH(A166, CAFR_Data[CFDA], 0))), "Not Reported in CAFR")</f>
        <v/>
      </c>
      <c r="D166" s="4" t="str">
        <f>IFERROR(IF(A166=  "", "", INDEX(CAFR_Data[FY 2018 Adjusted], MATCH(A166, CAFR_Data[CFDA], 0))), "Not Reported in CAFR")</f>
        <v/>
      </c>
      <c r="E166" s="4" t="str">
        <f>IFERROR(IF(A166 = "", "", INDEX(CAFR_Data[Cost of Inflation], MATCH(A166, CAFR_Data[CFDA], 0))), 0)</f>
        <v/>
      </c>
      <c r="F166" s="26" t="str">
        <f>IFERROR(RANK(E166, $E$6:$E$369)+COUNTIF($E$6:E166, E166) - 1, "")</f>
        <v/>
      </c>
      <c r="H166">
        <v>161</v>
      </c>
      <c r="I166" t="str">
        <f t="shared" si="4"/>
        <v/>
      </c>
      <c r="J166" s="2" t="str">
        <f t="shared" si="5"/>
        <v/>
      </c>
    </row>
    <row r="167" spans="1:10" x14ac:dyDescent="0.25">
      <c r="A167" s="9" t="str">
        <f>IF(Control!$F169="","",INDEX(MemberOrg_Data[CFDA], Control!$F169))</f>
        <v/>
      </c>
      <c r="B167" s="4" t="str">
        <f>IFERROR(INDEX(CAFR_Data[Grant Name], MATCH(A167, CAFR_Data[CFDA], 0)), "")</f>
        <v/>
      </c>
      <c r="C167" s="4" t="str">
        <f>IFERROR(IF(A167 = "", "", INDEX(CAFR_Data[FY 2010], MATCH(A167, CAFR_Data[CFDA], 0))), "Not Reported in CAFR")</f>
        <v/>
      </c>
      <c r="D167" s="4" t="str">
        <f>IFERROR(IF(A167=  "", "", INDEX(CAFR_Data[FY 2018 Adjusted], MATCH(A167, CAFR_Data[CFDA], 0))), "Not Reported in CAFR")</f>
        <v/>
      </c>
      <c r="E167" s="4" t="str">
        <f>IFERROR(IF(A167 = "", "", INDEX(CAFR_Data[Cost of Inflation], MATCH(A167, CAFR_Data[CFDA], 0))), 0)</f>
        <v/>
      </c>
      <c r="F167" s="26" t="str">
        <f>IFERROR(RANK(E167, $E$6:$E$369)+COUNTIF($E$6:E167, E167) - 1, "")</f>
        <v/>
      </c>
      <c r="H167">
        <v>162</v>
      </c>
      <c r="I167" t="str">
        <f t="shared" si="4"/>
        <v/>
      </c>
      <c r="J167" s="2" t="str">
        <f t="shared" si="5"/>
        <v/>
      </c>
    </row>
    <row r="168" spans="1:10" x14ac:dyDescent="0.25">
      <c r="A168" s="9" t="str">
        <f>IF(Control!$F170="","",INDEX(MemberOrg_Data[CFDA], Control!$F170))</f>
        <v/>
      </c>
      <c r="B168" s="4" t="str">
        <f>IFERROR(INDEX(CAFR_Data[Grant Name], MATCH(A168, CAFR_Data[CFDA], 0)), "")</f>
        <v/>
      </c>
      <c r="C168" s="4" t="str">
        <f>IFERROR(IF(A168 = "", "", INDEX(CAFR_Data[FY 2010], MATCH(A168, CAFR_Data[CFDA], 0))), "Not Reported in CAFR")</f>
        <v/>
      </c>
      <c r="D168" s="4" t="str">
        <f>IFERROR(IF(A168=  "", "", INDEX(CAFR_Data[FY 2018 Adjusted], MATCH(A168, CAFR_Data[CFDA], 0))), "Not Reported in CAFR")</f>
        <v/>
      </c>
      <c r="E168" s="4" t="str">
        <f>IFERROR(IF(A168 = "", "", INDEX(CAFR_Data[Cost of Inflation], MATCH(A168, CAFR_Data[CFDA], 0))), 0)</f>
        <v/>
      </c>
      <c r="F168" s="26" t="str">
        <f>IFERROR(RANK(E168, $E$6:$E$369)+COUNTIF($E$6:E168, E168) - 1, "")</f>
        <v/>
      </c>
      <c r="H168">
        <v>163</v>
      </c>
      <c r="I168" t="str">
        <f t="shared" si="4"/>
        <v/>
      </c>
      <c r="J168" s="2" t="str">
        <f t="shared" si="5"/>
        <v/>
      </c>
    </row>
    <row r="169" spans="1:10" x14ac:dyDescent="0.25">
      <c r="A169" s="9" t="str">
        <f>IF(Control!$F171="","",INDEX(MemberOrg_Data[CFDA], Control!$F171))</f>
        <v/>
      </c>
      <c r="B169" s="4" t="str">
        <f>IFERROR(INDEX(CAFR_Data[Grant Name], MATCH(A169, CAFR_Data[CFDA], 0)), "")</f>
        <v/>
      </c>
      <c r="C169" s="4" t="str">
        <f>IFERROR(IF(A169 = "", "", INDEX(CAFR_Data[FY 2010], MATCH(A169, CAFR_Data[CFDA], 0))), "Not Reported in CAFR")</f>
        <v/>
      </c>
      <c r="D169" s="4" t="str">
        <f>IFERROR(IF(A169=  "", "", INDEX(CAFR_Data[FY 2018 Adjusted], MATCH(A169, CAFR_Data[CFDA], 0))), "Not Reported in CAFR")</f>
        <v/>
      </c>
      <c r="E169" s="4" t="str">
        <f>IFERROR(IF(A169 = "", "", INDEX(CAFR_Data[Cost of Inflation], MATCH(A169, CAFR_Data[CFDA], 0))), 0)</f>
        <v/>
      </c>
      <c r="F169" s="26" t="str">
        <f>IFERROR(RANK(E169, $E$6:$E$369)+COUNTIF($E$6:E169, E169) - 1, "")</f>
        <v/>
      </c>
      <c r="H169">
        <v>164</v>
      </c>
      <c r="I169" t="str">
        <f t="shared" si="4"/>
        <v/>
      </c>
      <c r="J169" s="2" t="str">
        <f t="shared" si="5"/>
        <v/>
      </c>
    </row>
    <row r="170" spans="1:10" x14ac:dyDescent="0.25">
      <c r="A170" s="9" t="str">
        <f>IF(Control!$F172="","",INDEX(MemberOrg_Data[CFDA], Control!$F172))</f>
        <v/>
      </c>
      <c r="B170" s="4" t="str">
        <f>IFERROR(INDEX(CAFR_Data[Grant Name], MATCH(A170, CAFR_Data[CFDA], 0)), "")</f>
        <v/>
      </c>
      <c r="C170" s="4" t="str">
        <f>IFERROR(IF(A170 = "", "", INDEX(CAFR_Data[FY 2010], MATCH(A170, CAFR_Data[CFDA], 0))), "Not Reported in CAFR")</f>
        <v/>
      </c>
      <c r="D170" s="4" t="str">
        <f>IFERROR(IF(A170=  "", "", INDEX(CAFR_Data[FY 2018 Adjusted], MATCH(A170, CAFR_Data[CFDA], 0))), "Not Reported in CAFR")</f>
        <v/>
      </c>
      <c r="E170" s="4" t="str">
        <f>IFERROR(IF(A170 = "", "", INDEX(CAFR_Data[Cost of Inflation], MATCH(A170, CAFR_Data[CFDA], 0))), 0)</f>
        <v/>
      </c>
      <c r="F170" s="26" t="str">
        <f>IFERROR(RANK(E170, $E$6:$E$369)+COUNTIF($E$6:E170, E170) - 1, "")</f>
        <v/>
      </c>
      <c r="H170">
        <v>165</v>
      </c>
      <c r="I170" t="str">
        <f t="shared" si="4"/>
        <v/>
      </c>
      <c r="J170" s="2" t="str">
        <f t="shared" si="5"/>
        <v/>
      </c>
    </row>
    <row r="171" spans="1:10" x14ac:dyDescent="0.25">
      <c r="A171" s="9" t="str">
        <f>IF(Control!$F173="","",INDEX(MemberOrg_Data[CFDA], Control!$F173))</f>
        <v/>
      </c>
      <c r="B171" s="4" t="str">
        <f>IFERROR(INDEX(CAFR_Data[Grant Name], MATCH(A171, CAFR_Data[CFDA], 0)), "")</f>
        <v/>
      </c>
      <c r="C171" s="4" t="str">
        <f>IFERROR(IF(A171 = "", "", INDEX(CAFR_Data[FY 2010], MATCH(A171, CAFR_Data[CFDA], 0))), "Not Reported in CAFR")</f>
        <v/>
      </c>
      <c r="D171" s="4" t="str">
        <f>IFERROR(IF(A171=  "", "", INDEX(CAFR_Data[FY 2018 Adjusted], MATCH(A171, CAFR_Data[CFDA], 0))), "Not Reported in CAFR")</f>
        <v/>
      </c>
      <c r="E171" s="4" t="str">
        <f>IFERROR(IF(A171 = "", "", INDEX(CAFR_Data[Cost of Inflation], MATCH(A171, CAFR_Data[CFDA], 0))), 0)</f>
        <v/>
      </c>
      <c r="F171" s="26" t="str">
        <f>IFERROR(RANK(E171, $E$6:$E$369)+COUNTIF($E$6:E171, E171) - 1, "")</f>
        <v/>
      </c>
      <c r="H171">
        <v>166</v>
      </c>
      <c r="I171" t="str">
        <f t="shared" si="4"/>
        <v/>
      </c>
      <c r="J171" s="2" t="str">
        <f t="shared" si="5"/>
        <v/>
      </c>
    </row>
    <row r="172" spans="1:10" x14ac:dyDescent="0.25">
      <c r="A172" s="9" t="str">
        <f>IF(Control!$F174="","",INDEX(MemberOrg_Data[CFDA], Control!$F174))</f>
        <v/>
      </c>
      <c r="B172" s="4" t="str">
        <f>IFERROR(INDEX(CAFR_Data[Grant Name], MATCH(A172, CAFR_Data[CFDA], 0)), "")</f>
        <v/>
      </c>
      <c r="C172" s="4" t="str">
        <f>IFERROR(IF(A172 = "", "", INDEX(CAFR_Data[FY 2010], MATCH(A172, CAFR_Data[CFDA], 0))), "Not Reported in CAFR")</f>
        <v/>
      </c>
      <c r="D172" s="4" t="str">
        <f>IFERROR(IF(A172=  "", "", INDEX(CAFR_Data[FY 2018 Adjusted], MATCH(A172, CAFR_Data[CFDA], 0))), "Not Reported in CAFR")</f>
        <v/>
      </c>
      <c r="E172" s="4" t="str">
        <f>IFERROR(IF(A172 = "", "", INDEX(CAFR_Data[Cost of Inflation], MATCH(A172, CAFR_Data[CFDA], 0))), 0)</f>
        <v/>
      </c>
      <c r="F172" s="26" t="str">
        <f>IFERROR(RANK(E172, $E$6:$E$369)+COUNTIF($E$6:E172, E172) - 1, "")</f>
        <v/>
      </c>
      <c r="H172">
        <v>167</v>
      </c>
      <c r="I172" t="str">
        <f t="shared" si="4"/>
        <v/>
      </c>
      <c r="J172" s="2" t="str">
        <f t="shared" si="5"/>
        <v/>
      </c>
    </row>
    <row r="173" spans="1:10" x14ac:dyDescent="0.25">
      <c r="A173" s="9" t="str">
        <f>IF(Control!$F175="","",INDEX(MemberOrg_Data[CFDA], Control!$F175))</f>
        <v/>
      </c>
      <c r="B173" s="4" t="str">
        <f>IFERROR(INDEX(CAFR_Data[Grant Name], MATCH(A173, CAFR_Data[CFDA], 0)), "")</f>
        <v/>
      </c>
      <c r="C173" s="4" t="str">
        <f>IFERROR(IF(A173 = "", "", INDEX(CAFR_Data[FY 2010], MATCH(A173, CAFR_Data[CFDA], 0))), "Not Reported in CAFR")</f>
        <v/>
      </c>
      <c r="D173" s="4" t="str">
        <f>IFERROR(IF(A173=  "", "", INDEX(CAFR_Data[FY 2018 Adjusted], MATCH(A173, CAFR_Data[CFDA], 0))), "Not Reported in CAFR")</f>
        <v/>
      </c>
      <c r="E173" s="4" t="str">
        <f>IFERROR(IF(A173 = "", "", INDEX(CAFR_Data[Cost of Inflation], MATCH(A173, CAFR_Data[CFDA], 0))), 0)</f>
        <v/>
      </c>
      <c r="F173" s="26" t="str">
        <f>IFERROR(RANK(E173, $E$6:$E$369)+COUNTIF($E$6:E173, E173) - 1, "")</f>
        <v/>
      </c>
      <c r="H173">
        <v>168</v>
      </c>
      <c r="I173" t="str">
        <f t="shared" si="4"/>
        <v/>
      </c>
      <c r="J173" s="2" t="str">
        <f t="shared" si="5"/>
        <v/>
      </c>
    </row>
    <row r="174" spans="1:10" x14ac:dyDescent="0.25">
      <c r="A174" s="9" t="str">
        <f>IF(Control!$F176="","",INDEX(MemberOrg_Data[CFDA], Control!$F176))</f>
        <v/>
      </c>
      <c r="B174" s="4" t="str">
        <f>IFERROR(INDEX(CAFR_Data[Grant Name], MATCH(A174, CAFR_Data[CFDA], 0)), "")</f>
        <v/>
      </c>
      <c r="C174" s="4" t="str">
        <f>IFERROR(IF(A174 = "", "", INDEX(CAFR_Data[FY 2010], MATCH(A174, CAFR_Data[CFDA], 0))), "Not Reported in CAFR")</f>
        <v/>
      </c>
      <c r="D174" s="4" t="str">
        <f>IFERROR(IF(A174=  "", "", INDEX(CAFR_Data[FY 2018 Adjusted], MATCH(A174, CAFR_Data[CFDA], 0))), "Not Reported in CAFR")</f>
        <v/>
      </c>
      <c r="E174" s="4" t="str">
        <f>IFERROR(IF(A174 = "", "", INDEX(CAFR_Data[Cost of Inflation], MATCH(A174, CAFR_Data[CFDA], 0))), 0)</f>
        <v/>
      </c>
      <c r="F174" s="26" t="str">
        <f>IFERROR(RANK(E174, $E$6:$E$369)+COUNTIF($E$6:E174, E174) - 1, "")</f>
        <v/>
      </c>
      <c r="H174">
        <v>169</v>
      </c>
      <c r="I174" t="str">
        <f t="shared" si="4"/>
        <v/>
      </c>
      <c r="J174" s="2" t="str">
        <f t="shared" si="5"/>
        <v/>
      </c>
    </row>
    <row r="175" spans="1:10" x14ac:dyDescent="0.25">
      <c r="A175" s="9" t="str">
        <f>IF(Control!$F177="","",INDEX(MemberOrg_Data[CFDA], Control!$F177))</f>
        <v/>
      </c>
      <c r="B175" s="4" t="str">
        <f>IFERROR(INDEX(CAFR_Data[Grant Name], MATCH(A175, CAFR_Data[CFDA], 0)), "")</f>
        <v/>
      </c>
      <c r="C175" s="4" t="str">
        <f>IFERROR(IF(A175 = "", "", INDEX(CAFR_Data[FY 2010], MATCH(A175, CAFR_Data[CFDA], 0))), "Not Reported in CAFR")</f>
        <v/>
      </c>
      <c r="D175" s="4" t="str">
        <f>IFERROR(IF(A175=  "", "", INDEX(CAFR_Data[FY 2018 Adjusted], MATCH(A175, CAFR_Data[CFDA], 0))), "Not Reported in CAFR")</f>
        <v/>
      </c>
      <c r="E175" s="4" t="str">
        <f>IFERROR(IF(A175 = "", "", INDEX(CAFR_Data[Cost of Inflation], MATCH(A175, CAFR_Data[CFDA], 0))), 0)</f>
        <v/>
      </c>
      <c r="F175" s="26" t="str">
        <f>IFERROR(RANK(E175, $E$6:$E$369)+COUNTIF($E$6:E175, E175) - 1, "")</f>
        <v/>
      </c>
      <c r="H175">
        <v>170</v>
      </c>
      <c r="I175" t="str">
        <f t="shared" si="4"/>
        <v/>
      </c>
      <c r="J175" s="2" t="str">
        <f t="shared" si="5"/>
        <v/>
      </c>
    </row>
    <row r="176" spans="1:10" x14ac:dyDescent="0.25">
      <c r="A176" s="9" t="str">
        <f>IF(Control!$F178="","",INDEX(MemberOrg_Data[CFDA], Control!$F178))</f>
        <v/>
      </c>
      <c r="B176" s="4" t="str">
        <f>IFERROR(INDEX(CAFR_Data[Grant Name], MATCH(A176, CAFR_Data[CFDA], 0)), "")</f>
        <v/>
      </c>
      <c r="C176" s="4" t="str">
        <f>IFERROR(IF(A176 = "", "", INDEX(CAFR_Data[FY 2010], MATCH(A176, CAFR_Data[CFDA], 0))), "Not Reported in CAFR")</f>
        <v/>
      </c>
      <c r="D176" s="4" t="str">
        <f>IFERROR(IF(A176=  "", "", INDEX(CAFR_Data[FY 2018 Adjusted], MATCH(A176, CAFR_Data[CFDA], 0))), "Not Reported in CAFR")</f>
        <v/>
      </c>
      <c r="E176" s="4" t="str">
        <f>IFERROR(IF(A176 = "", "", INDEX(CAFR_Data[Cost of Inflation], MATCH(A176, CAFR_Data[CFDA], 0))), 0)</f>
        <v/>
      </c>
      <c r="F176" s="26" t="str">
        <f>IFERROR(RANK(E176, $E$6:$E$369)+COUNTIF($E$6:E176, E176) - 1, "")</f>
        <v/>
      </c>
      <c r="H176">
        <v>171</v>
      </c>
      <c r="I176" t="str">
        <f t="shared" si="4"/>
        <v/>
      </c>
      <c r="J176" s="2" t="str">
        <f t="shared" si="5"/>
        <v/>
      </c>
    </row>
    <row r="177" spans="1:10" x14ac:dyDescent="0.25">
      <c r="A177" s="9" t="str">
        <f>IF(Control!$F179="","",INDEX(MemberOrg_Data[CFDA], Control!$F179))</f>
        <v/>
      </c>
      <c r="B177" s="4" t="str">
        <f>IFERROR(INDEX(CAFR_Data[Grant Name], MATCH(A177, CAFR_Data[CFDA], 0)), "")</f>
        <v/>
      </c>
      <c r="C177" s="4" t="str">
        <f>IFERROR(IF(A177 = "", "", INDEX(CAFR_Data[FY 2010], MATCH(A177, CAFR_Data[CFDA], 0))), "Not Reported in CAFR")</f>
        <v/>
      </c>
      <c r="D177" s="4" t="str">
        <f>IFERROR(IF(A177=  "", "", INDEX(CAFR_Data[FY 2018 Adjusted], MATCH(A177, CAFR_Data[CFDA], 0))), "Not Reported in CAFR")</f>
        <v/>
      </c>
      <c r="E177" s="4" t="str">
        <f>IFERROR(IF(A177 = "", "", INDEX(CAFR_Data[Cost of Inflation], MATCH(A177, CAFR_Data[CFDA], 0))), 0)</f>
        <v/>
      </c>
      <c r="F177" s="26" t="str">
        <f>IFERROR(RANK(E177, $E$6:$E$369)+COUNTIF($E$6:E177, E177) - 1, "")</f>
        <v/>
      </c>
      <c r="H177">
        <v>172</v>
      </c>
      <c r="I177" t="str">
        <f t="shared" si="4"/>
        <v/>
      </c>
      <c r="J177" s="2" t="str">
        <f t="shared" si="5"/>
        <v/>
      </c>
    </row>
    <row r="178" spans="1:10" x14ac:dyDescent="0.25">
      <c r="A178" s="9" t="str">
        <f>IF(Control!$F180="","",INDEX(MemberOrg_Data[CFDA], Control!$F180))</f>
        <v/>
      </c>
      <c r="B178" s="4" t="str">
        <f>IFERROR(INDEX(CAFR_Data[Grant Name], MATCH(A178, CAFR_Data[CFDA], 0)), "")</f>
        <v/>
      </c>
      <c r="C178" s="4" t="str">
        <f>IFERROR(IF(A178 = "", "", INDEX(CAFR_Data[FY 2010], MATCH(A178, CAFR_Data[CFDA], 0))), "Not Reported in CAFR")</f>
        <v/>
      </c>
      <c r="D178" s="4" t="str">
        <f>IFERROR(IF(A178=  "", "", INDEX(CAFR_Data[FY 2018 Adjusted], MATCH(A178, CAFR_Data[CFDA], 0))), "Not Reported in CAFR")</f>
        <v/>
      </c>
      <c r="E178" s="4" t="str">
        <f>IFERROR(IF(A178 = "", "", INDEX(CAFR_Data[Cost of Inflation], MATCH(A178, CAFR_Data[CFDA], 0))), 0)</f>
        <v/>
      </c>
      <c r="F178" s="26" t="str">
        <f>IFERROR(RANK(E178, $E$6:$E$369)+COUNTIF($E$6:E178, E178) - 1, "")</f>
        <v/>
      </c>
      <c r="H178">
        <v>173</v>
      </c>
      <c r="I178" t="str">
        <f t="shared" si="4"/>
        <v/>
      </c>
      <c r="J178" s="2" t="str">
        <f t="shared" si="5"/>
        <v/>
      </c>
    </row>
    <row r="179" spans="1:10" x14ac:dyDescent="0.25">
      <c r="A179" s="9" t="str">
        <f>IF(Control!$F181="","",INDEX(MemberOrg_Data[CFDA], Control!$F181))</f>
        <v/>
      </c>
      <c r="B179" s="4" t="str">
        <f>IFERROR(INDEX(CAFR_Data[Grant Name], MATCH(A179, CAFR_Data[CFDA], 0)), "")</f>
        <v/>
      </c>
      <c r="C179" s="4" t="str">
        <f>IFERROR(IF(A179 = "", "", INDEX(CAFR_Data[FY 2010], MATCH(A179, CAFR_Data[CFDA], 0))), "Not Reported in CAFR")</f>
        <v/>
      </c>
      <c r="D179" s="4" t="str">
        <f>IFERROR(IF(A179=  "", "", INDEX(CAFR_Data[FY 2018 Adjusted], MATCH(A179, CAFR_Data[CFDA], 0))), "Not Reported in CAFR")</f>
        <v/>
      </c>
      <c r="E179" s="4" t="str">
        <f>IFERROR(IF(A179 = "", "", INDEX(CAFR_Data[Cost of Inflation], MATCH(A179, CAFR_Data[CFDA], 0))), 0)</f>
        <v/>
      </c>
      <c r="F179" s="26" t="str">
        <f>IFERROR(RANK(E179, $E$6:$E$369)+COUNTIF($E$6:E179, E179) - 1, "")</f>
        <v/>
      </c>
      <c r="H179">
        <v>174</v>
      </c>
      <c r="I179" t="str">
        <f t="shared" si="4"/>
        <v/>
      </c>
      <c r="J179" s="2" t="str">
        <f t="shared" si="5"/>
        <v/>
      </c>
    </row>
    <row r="180" spans="1:10" x14ac:dyDescent="0.25">
      <c r="A180" s="9" t="str">
        <f>IF(Control!$F182="","",INDEX(MemberOrg_Data[CFDA], Control!$F182))</f>
        <v/>
      </c>
      <c r="B180" s="4" t="str">
        <f>IFERROR(INDEX(CAFR_Data[Grant Name], MATCH(A180, CAFR_Data[CFDA], 0)), "")</f>
        <v/>
      </c>
      <c r="C180" s="4" t="str">
        <f>IFERROR(IF(A180 = "", "", INDEX(CAFR_Data[FY 2010], MATCH(A180, CAFR_Data[CFDA], 0))), "Not Reported in CAFR")</f>
        <v/>
      </c>
      <c r="D180" s="4" t="str">
        <f>IFERROR(IF(A180=  "", "", INDEX(CAFR_Data[FY 2018 Adjusted], MATCH(A180, CAFR_Data[CFDA], 0))), "Not Reported in CAFR")</f>
        <v/>
      </c>
      <c r="E180" s="4" t="str">
        <f>IFERROR(IF(A180 = "", "", INDEX(CAFR_Data[Cost of Inflation], MATCH(A180, CAFR_Data[CFDA], 0))), 0)</f>
        <v/>
      </c>
      <c r="F180" s="26" t="str">
        <f>IFERROR(RANK(E180, $E$6:$E$369)+COUNTIF($E$6:E180, E180) - 1, "")</f>
        <v/>
      </c>
      <c r="H180">
        <v>175</v>
      </c>
      <c r="I180" t="str">
        <f t="shared" si="4"/>
        <v/>
      </c>
      <c r="J180" s="2" t="str">
        <f t="shared" si="5"/>
        <v/>
      </c>
    </row>
    <row r="181" spans="1:10" x14ac:dyDescent="0.25">
      <c r="A181" s="9" t="str">
        <f>IF(Control!$F183="","",INDEX(MemberOrg_Data[CFDA], Control!$F183))</f>
        <v/>
      </c>
      <c r="B181" s="4" t="str">
        <f>IFERROR(INDEX(CAFR_Data[Grant Name], MATCH(A181, CAFR_Data[CFDA], 0)), "")</f>
        <v/>
      </c>
      <c r="C181" s="4" t="str">
        <f>IFERROR(IF(A181 = "", "", INDEX(CAFR_Data[FY 2010], MATCH(A181, CAFR_Data[CFDA], 0))), "Not Reported in CAFR")</f>
        <v/>
      </c>
      <c r="D181" s="4" t="str">
        <f>IFERROR(IF(A181=  "", "", INDEX(CAFR_Data[FY 2018 Adjusted], MATCH(A181, CAFR_Data[CFDA], 0))), "Not Reported in CAFR")</f>
        <v/>
      </c>
      <c r="E181" s="4" t="str">
        <f>IFERROR(IF(A181 = "", "", INDEX(CAFR_Data[Cost of Inflation], MATCH(A181, CAFR_Data[CFDA], 0))), 0)</f>
        <v/>
      </c>
      <c r="F181" s="26" t="str">
        <f>IFERROR(RANK(E181, $E$6:$E$369)+COUNTIF($E$6:E181, E181) - 1, "")</f>
        <v/>
      </c>
      <c r="H181">
        <v>176</v>
      </c>
      <c r="I181" t="str">
        <f t="shared" si="4"/>
        <v/>
      </c>
      <c r="J181" s="2" t="str">
        <f t="shared" si="5"/>
        <v/>
      </c>
    </row>
    <row r="182" spans="1:10" x14ac:dyDescent="0.25">
      <c r="A182" s="9" t="str">
        <f>IF(Control!$F184="","",INDEX(MemberOrg_Data[CFDA], Control!$F184))</f>
        <v/>
      </c>
      <c r="B182" s="4" t="str">
        <f>IFERROR(INDEX(CAFR_Data[Grant Name], MATCH(A182, CAFR_Data[CFDA], 0)), "")</f>
        <v/>
      </c>
      <c r="C182" s="4" t="str">
        <f>IFERROR(IF(A182 = "", "", INDEX(CAFR_Data[FY 2010], MATCH(A182, CAFR_Data[CFDA], 0))), "Not Reported in CAFR")</f>
        <v/>
      </c>
      <c r="D182" s="4" t="str">
        <f>IFERROR(IF(A182=  "", "", INDEX(CAFR_Data[FY 2018 Adjusted], MATCH(A182, CAFR_Data[CFDA], 0))), "Not Reported in CAFR")</f>
        <v/>
      </c>
      <c r="E182" s="4" t="str">
        <f>IFERROR(IF(A182 = "", "", INDEX(CAFR_Data[Cost of Inflation], MATCH(A182, CAFR_Data[CFDA], 0))), 0)</f>
        <v/>
      </c>
      <c r="F182" s="26" t="str">
        <f>IFERROR(RANK(E182, $E$6:$E$369)+COUNTIF($E$6:E182, E182) - 1, "")</f>
        <v/>
      </c>
      <c r="H182">
        <v>177</v>
      </c>
      <c r="I182" t="str">
        <f t="shared" si="4"/>
        <v/>
      </c>
      <c r="J182" s="2" t="str">
        <f t="shared" si="5"/>
        <v/>
      </c>
    </row>
    <row r="183" spans="1:10" x14ac:dyDescent="0.25">
      <c r="A183" s="9" t="str">
        <f>IF(Control!$F185="","",INDEX(MemberOrg_Data[CFDA], Control!$F185))</f>
        <v/>
      </c>
      <c r="B183" s="4" t="str">
        <f>IFERROR(INDEX(CAFR_Data[Grant Name], MATCH(A183, CAFR_Data[CFDA], 0)), "")</f>
        <v/>
      </c>
      <c r="C183" s="4" t="str">
        <f>IFERROR(IF(A183 = "", "", INDEX(CAFR_Data[FY 2010], MATCH(A183, CAFR_Data[CFDA], 0))), "Not Reported in CAFR")</f>
        <v/>
      </c>
      <c r="D183" s="4" t="str">
        <f>IFERROR(IF(A183=  "", "", INDEX(CAFR_Data[FY 2018 Adjusted], MATCH(A183, CAFR_Data[CFDA], 0))), "Not Reported in CAFR")</f>
        <v/>
      </c>
      <c r="E183" s="4" t="str">
        <f>IFERROR(IF(A183 = "", "", INDEX(CAFR_Data[Cost of Inflation], MATCH(A183, CAFR_Data[CFDA], 0))), 0)</f>
        <v/>
      </c>
      <c r="F183" s="26" t="str">
        <f>IFERROR(RANK(E183, $E$6:$E$369)+COUNTIF($E$6:E183, E183) - 1, "")</f>
        <v/>
      </c>
      <c r="H183">
        <v>178</v>
      </c>
      <c r="I183" t="str">
        <f t="shared" si="4"/>
        <v/>
      </c>
      <c r="J183" s="2" t="str">
        <f t="shared" si="5"/>
        <v/>
      </c>
    </row>
    <row r="184" spans="1:10" x14ac:dyDescent="0.25">
      <c r="A184" s="9" t="str">
        <f>IF(Control!$F186="","",INDEX(MemberOrg_Data[CFDA], Control!$F186))</f>
        <v/>
      </c>
      <c r="B184" s="4" t="str">
        <f>IFERROR(INDEX(CAFR_Data[Grant Name], MATCH(A184, CAFR_Data[CFDA], 0)), "")</f>
        <v/>
      </c>
      <c r="C184" s="4" t="str">
        <f>IFERROR(IF(A184 = "", "", INDEX(CAFR_Data[FY 2010], MATCH(A184, CAFR_Data[CFDA], 0))), "Not Reported in CAFR")</f>
        <v/>
      </c>
      <c r="D184" s="4" t="str">
        <f>IFERROR(IF(A184=  "", "", INDEX(CAFR_Data[FY 2018 Adjusted], MATCH(A184, CAFR_Data[CFDA], 0))), "Not Reported in CAFR")</f>
        <v/>
      </c>
      <c r="E184" s="4" t="str">
        <f>IFERROR(IF(A184 = "", "", INDEX(CAFR_Data[Cost of Inflation], MATCH(A184, CAFR_Data[CFDA], 0))), 0)</f>
        <v/>
      </c>
      <c r="F184" s="26" t="str">
        <f>IFERROR(RANK(E184, $E$6:$E$369)+COUNTIF($E$6:E184, E184) - 1, "")</f>
        <v/>
      </c>
      <c r="H184">
        <v>179</v>
      </c>
      <c r="I184" t="str">
        <f t="shared" si="4"/>
        <v/>
      </c>
      <c r="J184" s="2" t="str">
        <f t="shared" si="5"/>
        <v/>
      </c>
    </row>
    <row r="185" spans="1:10" x14ac:dyDescent="0.25">
      <c r="A185" s="9" t="str">
        <f>IF(Control!$F187="","",INDEX(MemberOrg_Data[CFDA], Control!$F187))</f>
        <v/>
      </c>
      <c r="B185" s="4" t="str">
        <f>IFERROR(INDEX(CAFR_Data[Grant Name], MATCH(A185, CAFR_Data[CFDA], 0)), "")</f>
        <v/>
      </c>
      <c r="C185" s="4" t="str">
        <f>IFERROR(IF(A185 = "", "", INDEX(CAFR_Data[FY 2010], MATCH(A185, CAFR_Data[CFDA], 0))), "Not Reported in CAFR")</f>
        <v/>
      </c>
      <c r="D185" s="4" t="str">
        <f>IFERROR(IF(A185=  "", "", INDEX(CAFR_Data[FY 2018 Adjusted], MATCH(A185, CAFR_Data[CFDA], 0))), "Not Reported in CAFR")</f>
        <v/>
      </c>
      <c r="E185" s="4" t="str">
        <f>IFERROR(IF(A185 = "", "", INDEX(CAFR_Data[Cost of Inflation], MATCH(A185, CAFR_Data[CFDA], 0))), 0)</f>
        <v/>
      </c>
      <c r="F185" s="26" t="str">
        <f>IFERROR(RANK(E185, $E$6:$E$369)+COUNTIF($E$6:E185, E185) - 1, "")</f>
        <v/>
      </c>
      <c r="H185">
        <v>180</v>
      </c>
      <c r="I185" t="str">
        <f t="shared" si="4"/>
        <v/>
      </c>
      <c r="J185" s="2" t="str">
        <f t="shared" si="5"/>
        <v/>
      </c>
    </row>
    <row r="186" spans="1:10" x14ac:dyDescent="0.25">
      <c r="A186" s="9" t="str">
        <f>IF(Control!$F188="","",INDEX(MemberOrg_Data[CFDA], Control!$F188))</f>
        <v/>
      </c>
      <c r="B186" s="4" t="str">
        <f>IFERROR(INDEX(CAFR_Data[Grant Name], MATCH(A186, CAFR_Data[CFDA], 0)), "")</f>
        <v/>
      </c>
      <c r="C186" s="4" t="str">
        <f>IFERROR(IF(A186 = "", "", INDEX(CAFR_Data[FY 2010], MATCH(A186, CAFR_Data[CFDA], 0))), "Not Reported in CAFR")</f>
        <v/>
      </c>
      <c r="D186" s="4" t="str">
        <f>IFERROR(IF(A186=  "", "", INDEX(CAFR_Data[FY 2018 Adjusted], MATCH(A186, CAFR_Data[CFDA], 0))), "Not Reported in CAFR")</f>
        <v/>
      </c>
      <c r="E186" s="4" t="str">
        <f>IFERROR(IF(A186 = "", "", INDEX(CAFR_Data[Cost of Inflation], MATCH(A186, CAFR_Data[CFDA], 0))), 0)</f>
        <v/>
      </c>
      <c r="F186" s="26" t="str">
        <f>IFERROR(RANK(E186, $E$6:$E$369)+COUNTIF($E$6:E186, E186) - 1, "")</f>
        <v/>
      </c>
      <c r="H186">
        <v>181</v>
      </c>
      <c r="I186" t="str">
        <f t="shared" si="4"/>
        <v/>
      </c>
      <c r="J186" s="2" t="str">
        <f t="shared" si="5"/>
        <v/>
      </c>
    </row>
    <row r="187" spans="1:10" x14ac:dyDescent="0.25">
      <c r="A187" s="9" t="str">
        <f>IF(Control!$F189="","",INDEX(MemberOrg_Data[CFDA], Control!$F189))</f>
        <v/>
      </c>
      <c r="B187" s="4" t="str">
        <f>IFERROR(INDEX(CAFR_Data[Grant Name], MATCH(A187, CAFR_Data[CFDA], 0)), "")</f>
        <v/>
      </c>
      <c r="C187" s="4" t="str">
        <f>IFERROR(IF(A187 = "", "", INDEX(CAFR_Data[FY 2010], MATCH(A187, CAFR_Data[CFDA], 0))), "Not Reported in CAFR")</f>
        <v/>
      </c>
      <c r="D187" s="4" t="str">
        <f>IFERROR(IF(A187=  "", "", INDEX(CAFR_Data[FY 2018 Adjusted], MATCH(A187, CAFR_Data[CFDA], 0))), "Not Reported in CAFR")</f>
        <v/>
      </c>
      <c r="E187" s="4" t="str">
        <f>IFERROR(IF(A187 = "", "", INDEX(CAFR_Data[Cost of Inflation], MATCH(A187, CAFR_Data[CFDA], 0))), 0)</f>
        <v/>
      </c>
      <c r="F187" s="26" t="str">
        <f>IFERROR(RANK(E187, $E$6:$E$369)+COUNTIF($E$6:E187, E187) - 1, "")</f>
        <v/>
      </c>
      <c r="H187">
        <v>182</v>
      </c>
      <c r="I187" t="str">
        <f t="shared" si="4"/>
        <v/>
      </c>
      <c r="J187" s="2" t="str">
        <f t="shared" si="5"/>
        <v/>
      </c>
    </row>
    <row r="188" spans="1:10" x14ac:dyDescent="0.25">
      <c r="A188" s="9" t="str">
        <f>IF(Control!$F190="","",INDEX(MemberOrg_Data[CFDA], Control!$F190))</f>
        <v/>
      </c>
      <c r="B188" s="4" t="str">
        <f>IFERROR(INDEX(CAFR_Data[Grant Name], MATCH(A188, CAFR_Data[CFDA], 0)), "")</f>
        <v/>
      </c>
      <c r="C188" s="4" t="str">
        <f>IFERROR(IF(A188 = "", "", INDEX(CAFR_Data[FY 2010], MATCH(A188, CAFR_Data[CFDA], 0))), "Not Reported in CAFR")</f>
        <v/>
      </c>
      <c r="D188" s="4" t="str">
        <f>IFERROR(IF(A188=  "", "", INDEX(CAFR_Data[FY 2018 Adjusted], MATCH(A188, CAFR_Data[CFDA], 0))), "Not Reported in CAFR")</f>
        <v/>
      </c>
      <c r="E188" s="4" t="str">
        <f>IFERROR(IF(A188 = "", "", INDEX(CAFR_Data[Cost of Inflation], MATCH(A188, CAFR_Data[CFDA], 0))), 0)</f>
        <v/>
      </c>
      <c r="F188" s="26" t="str">
        <f>IFERROR(RANK(E188, $E$6:$E$369)+COUNTIF($E$6:E188, E188) - 1, "")</f>
        <v/>
      </c>
      <c r="H188">
        <v>183</v>
      </c>
      <c r="I188" t="str">
        <f t="shared" si="4"/>
        <v/>
      </c>
      <c r="J188" s="2" t="str">
        <f t="shared" si="5"/>
        <v/>
      </c>
    </row>
    <row r="189" spans="1:10" x14ac:dyDescent="0.25">
      <c r="A189" s="9" t="str">
        <f>IF(Control!$F191="","",INDEX(MemberOrg_Data[CFDA], Control!$F191))</f>
        <v/>
      </c>
      <c r="B189" s="4" t="str">
        <f>IFERROR(INDEX(CAFR_Data[Grant Name], MATCH(A189, CAFR_Data[CFDA], 0)), "")</f>
        <v/>
      </c>
      <c r="C189" s="4" t="str">
        <f>IFERROR(IF(A189 = "", "", INDEX(CAFR_Data[FY 2010], MATCH(A189, CAFR_Data[CFDA], 0))), "Not Reported in CAFR")</f>
        <v/>
      </c>
      <c r="D189" s="4" t="str">
        <f>IFERROR(IF(A189=  "", "", INDEX(CAFR_Data[FY 2018 Adjusted], MATCH(A189, CAFR_Data[CFDA], 0))), "Not Reported in CAFR")</f>
        <v/>
      </c>
      <c r="E189" s="4" t="str">
        <f>IFERROR(IF(A189 = "", "", INDEX(CAFR_Data[Cost of Inflation], MATCH(A189, CAFR_Data[CFDA], 0))), 0)</f>
        <v/>
      </c>
      <c r="F189" s="26" t="str">
        <f>IFERROR(RANK(E189, $E$6:$E$369)+COUNTIF($E$6:E189, E189) - 1, "")</f>
        <v/>
      </c>
      <c r="H189">
        <v>184</v>
      </c>
      <c r="I189" t="str">
        <f t="shared" si="4"/>
        <v/>
      </c>
      <c r="J189" s="2" t="str">
        <f t="shared" si="5"/>
        <v/>
      </c>
    </row>
    <row r="190" spans="1:10" x14ac:dyDescent="0.25">
      <c r="A190" s="9" t="str">
        <f>IF(Control!$F192="","",INDEX(MemberOrg_Data[CFDA], Control!$F192))</f>
        <v/>
      </c>
      <c r="B190" s="4" t="str">
        <f>IFERROR(INDEX(CAFR_Data[Grant Name], MATCH(A190, CAFR_Data[CFDA], 0)), "")</f>
        <v/>
      </c>
      <c r="C190" s="4" t="str">
        <f>IFERROR(IF(A190 = "", "", INDEX(CAFR_Data[FY 2010], MATCH(A190, CAFR_Data[CFDA], 0))), "Not Reported in CAFR")</f>
        <v/>
      </c>
      <c r="D190" s="4" t="str">
        <f>IFERROR(IF(A190=  "", "", INDEX(CAFR_Data[FY 2018 Adjusted], MATCH(A190, CAFR_Data[CFDA], 0))), "Not Reported in CAFR")</f>
        <v/>
      </c>
      <c r="E190" s="4" t="str">
        <f>IFERROR(IF(A190 = "", "", INDEX(CAFR_Data[Cost of Inflation], MATCH(A190, CAFR_Data[CFDA], 0))), 0)</f>
        <v/>
      </c>
      <c r="F190" s="26" t="str">
        <f>IFERROR(RANK(E190, $E$6:$E$369)+COUNTIF($E$6:E190, E190) - 1, "")</f>
        <v/>
      </c>
      <c r="H190">
        <v>185</v>
      </c>
      <c r="I190" t="str">
        <f t="shared" si="4"/>
        <v/>
      </c>
      <c r="J190" s="2" t="str">
        <f t="shared" si="5"/>
        <v/>
      </c>
    </row>
    <row r="191" spans="1:10" x14ac:dyDescent="0.25">
      <c r="A191" s="9" t="str">
        <f>IF(Control!$F193="","",INDEX(MemberOrg_Data[CFDA], Control!$F193))</f>
        <v/>
      </c>
      <c r="B191" s="4" t="str">
        <f>IFERROR(INDEX(CAFR_Data[Grant Name], MATCH(A191, CAFR_Data[CFDA], 0)), "")</f>
        <v/>
      </c>
      <c r="C191" s="4" t="str">
        <f>IFERROR(IF(A191 = "", "", INDEX(CAFR_Data[FY 2010], MATCH(A191, CAFR_Data[CFDA], 0))), "Not Reported in CAFR")</f>
        <v/>
      </c>
      <c r="D191" s="4" t="str">
        <f>IFERROR(IF(A191=  "", "", INDEX(CAFR_Data[FY 2018 Adjusted], MATCH(A191, CAFR_Data[CFDA], 0))), "Not Reported in CAFR")</f>
        <v/>
      </c>
      <c r="E191" s="4" t="str">
        <f>IFERROR(IF(A191 = "", "", INDEX(CAFR_Data[Cost of Inflation], MATCH(A191, CAFR_Data[CFDA], 0))), 0)</f>
        <v/>
      </c>
      <c r="F191" s="26" t="str">
        <f>IFERROR(RANK(E191, $E$6:$E$369)+COUNTIF($E$6:E191, E191) - 1, "")</f>
        <v/>
      </c>
      <c r="H191">
        <v>186</v>
      </c>
      <c r="I191" t="str">
        <f t="shared" si="4"/>
        <v/>
      </c>
      <c r="J191" s="2" t="str">
        <f t="shared" si="5"/>
        <v/>
      </c>
    </row>
    <row r="192" spans="1:10" x14ac:dyDescent="0.25">
      <c r="A192" s="9" t="str">
        <f>IF(Control!$F194="","",INDEX(MemberOrg_Data[CFDA], Control!$F194))</f>
        <v/>
      </c>
      <c r="B192" s="4" t="str">
        <f>IFERROR(INDEX(CAFR_Data[Grant Name], MATCH(A192, CAFR_Data[CFDA], 0)), "")</f>
        <v/>
      </c>
      <c r="C192" s="4" t="str">
        <f>IFERROR(IF(A192 = "", "", INDEX(CAFR_Data[FY 2010], MATCH(A192, CAFR_Data[CFDA], 0))), "Not Reported in CAFR")</f>
        <v/>
      </c>
      <c r="D192" s="4" t="str">
        <f>IFERROR(IF(A192=  "", "", INDEX(CAFR_Data[FY 2018 Adjusted], MATCH(A192, CAFR_Data[CFDA], 0))), "Not Reported in CAFR")</f>
        <v/>
      </c>
      <c r="E192" s="4" t="str">
        <f>IFERROR(IF(A192 = "", "", INDEX(CAFR_Data[Cost of Inflation], MATCH(A192, CAFR_Data[CFDA], 0))), 0)</f>
        <v/>
      </c>
      <c r="F192" s="26" t="str">
        <f>IFERROR(RANK(E192, $E$6:$E$369)+COUNTIF($E$6:E192, E192) - 1, "")</f>
        <v/>
      </c>
      <c r="H192">
        <v>187</v>
      </c>
      <c r="I192" t="str">
        <f t="shared" si="4"/>
        <v/>
      </c>
      <c r="J192" s="2" t="str">
        <f t="shared" si="5"/>
        <v/>
      </c>
    </row>
    <row r="193" spans="1:10" x14ac:dyDescent="0.25">
      <c r="A193" s="9" t="str">
        <f>IF(Control!$F195="","",INDEX(MemberOrg_Data[CFDA], Control!$F195))</f>
        <v/>
      </c>
      <c r="B193" s="4" t="str">
        <f>IFERROR(INDEX(CAFR_Data[Grant Name], MATCH(A193, CAFR_Data[CFDA], 0)), "")</f>
        <v/>
      </c>
      <c r="C193" s="4" t="str">
        <f>IFERROR(IF(A193 = "", "", INDEX(CAFR_Data[FY 2010], MATCH(A193, CAFR_Data[CFDA], 0))), "Not Reported in CAFR")</f>
        <v/>
      </c>
      <c r="D193" s="4" t="str">
        <f>IFERROR(IF(A193=  "", "", INDEX(CAFR_Data[FY 2018 Adjusted], MATCH(A193, CAFR_Data[CFDA], 0))), "Not Reported in CAFR")</f>
        <v/>
      </c>
      <c r="E193" s="4" t="str">
        <f>IFERROR(IF(A193 = "", "", INDEX(CAFR_Data[Cost of Inflation], MATCH(A193, CAFR_Data[CFDA], 0))), 0)</f>
        <v/>
      </c>
      <c r="F193" s="26" t="str">
        <f>IFERROR(RANK(E193, $E$6:$E$369)+COUNTIF($E$6:E193, E193) - 1, "")</f>
        <v/>
      </c>
      <c r="H193">
        <v>188</v>
      </c>
      <c r="I193" t="str">
        <f t="shared" si="4"/>
        <v/>
      </c>
      <c r="J193" s="2" t="str">
        <f t="shared" si="5"/>
        <v/>
      </c>
    </row>
    <row r="194" spans="1:10" x14ac:dyDescent="0.25">
      <c r="A194" s="9" t="str">
        <f>IF(Control!$F196="","",INDEX(MemberOrg_Data[CFDA], Control!$F196))</f>
        <v/>
      </c>
      <c r="B194" s="4" t="str">
        <f>IFERROR(INDEX(CAFR_Data[Grant Name], MATCH(A194, CAFR_Data[CFDA], 0)), "")</f>
        <v/>
      </c>
      <c r="C194" s="4" t="str">
        <f>IFERROR(IF(A194 = "", "", INDEX(CAFR_Data[FY 2010], MATCH(A194, CAFR_Data[CFDA], 0))), "Not Reported in CAFR")</f>
        <v/>
      </c>
      <c r="D194" s="4" t="str">
        <f>IFERROR(IF(A194=  "", "", INDEX(CAFR_Data[FY 2018 Adjusted], MATCH(A194, CAFR_Data[CFDA], 0))), "Not Reported in CAFR")</f>
        <v/>
      </c>
      <c r="E194" s="4" t="str">
        <f>IFERROR(IF(A194 = "", "", INDEX(CAFR_Data[Cost of Inflation], MATCH(A194, CAFR_Data[CFDA], 0))), 0)</f>
        <v/>
      </c>
      <c r="F194" s="26" t="str">
        <f>IFERROR(RANK(E194, $E$6:$E$369)+COUNTIF($E$6:E194, E194) - 1, "")</f>
        <v/>
      </c>
      <c r="H194">
        <v>189</v>
      </c>
      <c r="I194" t="str">
        <f t="shared" si="4"/>
        <v/>
      </c>
      <c r="J194" s="2" t="str">
        <f t="shared" si="5"/>
        <v/>
      </c>
    </row>
    <row r="195" spans="1:10" x14ac:dyDescent="0.25">
      <c r="A195" s="9" t="str">
        <f>IF(Control!$F197="","",INDEX(MemberOrg_Data[CFDA], Control!$F197))</f>
        <v/>
      </c>
      <c r="B195" s="4" t="str">
        <f>IFERROR(INDEX(CAFR_Data[Grant Name], MATCH(A195, CAFR_Data[CFDA], 0)), "")</f>
        <v/>
      </c>
      <c r="C195" s="4" t="str">
        <f>IFERROR(IF(A195 = "", "", INDEX(CAFR_Data[FY 2010], MATCH(A195, CAFR_Data[CFDA], 0))), "Not Reported in CAFR")</f>
        <v/>
      </c>
      <c r="D195" s="4" t="str">
        <f>IFERROR(IF(A195=  "", "", INDEX(CAFR_Data[FY 2018 Adjusted], MATCH(A195, CAFR_Data[CFDA], 0))), "Not Reported in CAFR")</f>
        <v/>
      </c>
      <c r="E195" s="4" t="str">
        <f>IFERROR(IF(A195 = "", "", INDEX(CAFR_Data[Cost of Inflation], MATCH(A195, CAFR_Data[CFDA], 0))), 0)</f>
        <v/>
      </c>
      <c r="F195" s="26" t="str">
        <f>IFERROR(RANK(E195, $E$6:$E$369)+COUNTIF($E$6:E195, E195) - 1, "")</f>
        <v/>
      </c>
      <c r="H195">
        <v>190</v>
      </c>
      <c r="I195" t="str">
        <f t="shared" si="4"/>
        <v/>
      </c>
      <c r="J195" s="2" t="str">
        <f t="shared" si="5"/>
        <v/>
      </c>
    </row>
    <row r="196" spans="1:10" x14ac:dyDescent="0.25">
      <c r="A196" s="9" t="str">
        <f>IF(Control!$F198="","",INDEX(MemberOrg_Data[CFDA], Control!$F198))</f>
        <v/>
      </c>
      <c r="B196" s="4" t="str">
        <f>IFERROR(INDEX(CAFR_Data[Grant Name], MATCH(A196, CAFR_Data[CFDA], 0)), "")</f>
        <v/>
      </c>
      <c r="C196" s="4" t="str">
        <f>IFERROR(IF(A196 = "", "", INDEX(CAFR_Data[FY 2010], MATCH(A196, CAFR_Data[CFDA], 0))), "Not Reported in CAFR")</f>
        <v/>
      </c>
      <c r="D196" s="4" t="str">
        <f>IFERROR(IF(A196=  "", "", INDEX(CAFR_Data[FY 2018 Adjusted], MATCH(A196, CAFR_Data[CFDA], 0))), "Not Reported in CAFR")</f>
        <v/>
      </c>
      <c r="E196" s="4" t="str">
        <f>IFERROR(IF(A196 = "", "", INDEX(CAFR_Data[Cost of Inflation], MATCH(A196, CAFR_Data[CFDA], 0))), 0)</f>
        <v/>
      </c>
      <c r="F196" s="26" t="str">
        <f>IFERROR(RANK(E196, $E$6:$E$369)+COUNTIF($E$6:E196, E196) - 1, "")</f>
        <v/>
      </c>
      <c r="H196">
        <v>191</v>
      </c>
      <c r="I196" t="str">
        <f t="shared" si="4"/>
        <v/>
      </c>
      <c r="J196" s="2" t="str">
        <f t="shared" si="5"/>
        <v/>
      </c>
    </row>
    <row r="197" spans="1:10" x14ac:dyDescent="0.25">
      <c r="A197" s="9" t="str">
        <f>IF(Control!$F199="","",INDEX(MemberOrg_Data[CFDA], Control!$F199))</f>
        <v/>
      </c>
      <c r="B197" s="4" t="str">
        <f>IFERROR(INDEX(CAFR_Data[Grant Name], MATCH(A197, CAFR_Data[CFDA], 0)), "")</f>
        <v/>
      </c>
      <c r="C197" s="4" t="str">
        <f>IFERROR(IF(A197 = "", "", INDEX(CAFR_Data[FY 2010], MATCH(A197, CAFR_Data[CFDA], 0))), "Not Reported in CAFR")</f>
        <v/>
      </c>
      <c r="D197" s="4" t="str">
        <f>IFERROR(IF(A197=  "", "", INDEX(CAFR_Data[FY 2018 Adjusted], MATCH(A197, CAFR_Data[CFDA], 0))), "Not Reported in CAFR")</f>
        <v/>
      </c>
      <c r="E197" s="4" t="str">
        <f>IFERROR(IF(A197 = "", "", INDEX(CAFR_Data[Cost of Inflation], MATCH(A197, CAFR_Data[CFDA], 0))), 0)</f>
        <v/>
      </c>
      <c r="F197" s="26" t="str">
        <f>IFERROR(RANK(E197, $E$6:$E$369)+COUNTIF($E$6:E197, E197) - 1, "")</f>
        <v/>
      </c>
      <c r="H197">
        <v>192</v>
      </c>
      <c r="I197" t="str">
        <f t="shared" si="4"/>
        <v/>
      </c>
      <c r="J197" s="2" t="str">
        <f t="shared" si="5"/>
        <v/>
      </c>
    </row>
    <row r="198" spans="1:10" x14ac:dyDescent="0.25">
      <c r="A198" s="9" t="str">
        <f>IF(Control!$F200="","",INDEX(MemberOrg_Data[CFDA], Control!$F200))</f>
        <v/>
      </c>
      <c r="B198" s="4" t="str">
        <f>IFERROR(INDEX(CAFR_Data[Grant Name], MATCH(A198, CAFR_Data[CFDA], 0)), "")</f>
        <v/>
      </c>
      <c r="C198" s="4" t="str">
        <f>IFERROR(IF(A198 = "", "", INDEX(CAFR_Data[FY 2010], MATCH(A198, CAFR_Data[CFDA], 0))), "Not Reported in CAFR")</f>
        <v/>
      </c>
      <c r="D198" s="4" t="str">
        <f>IFERROR(IF(A198=  "", "", INDEX(CAFR_Data[FY 2018 Adjusted], MATCH(A198, CAFR_Data[CFDA], 0))), "Not Reported in CAFR")</f>
        <v/>
      </c>
      <c r="E198" s="4" t="str">
        <f>IFERROR(IF(A198 = "", "", INDEX(CAFR_Data[Cost of Inflation], MATCH(A198, CAFR_Data[CFDA], 0))), 0)</f>
        <v/>
      </c>
      <c r="F198" s="26" t="str">
        <f>IFERROR(RANK(E198, $E$6:$E$369)+COUNTIF($E$6:E198, E198) - 1, "")</f>
        <v/>
      </c>
      <c r="H198">
        <v>193</v>
      </c>
      <c r="I198" t="str">
        <f t="shared" si="4"/>
        <v/>
      </c>
      <c r="J198" s="2" t="str">
        <f t="shared" si="5"/>
        <v/>
      </c>
    </row>
    <row r="199" spans="1:10" x14ac:dyDescent="0.25">
      <c r="A199" s="9" t="str">
        <f>IF(Control!$F201="","",INDEX(MemberOrg_Data[CFDA], Control!$F201))</f>
        <v/>
      </c>
      <c r="B199" s="4" t="str">
        <f>IFERROR(INDEX(CAFR_Data[Grant Name], MATCH(A199, CAFR_Data[CFDA], 0)), "")</f>
        <v/>
      </c>
      <c r="C199" s="4" t="str">
        <f>IFERROR(IF(A199 = "", "", INDEX(CAFR_Data[FY 2010], MATCH(A199, CAFR_Data[CFDA], 0))), "Not Reported in CAFR")</f>
        <v/>
      </c>
      <c r="D199" s="4" t="str">
        <f>IFERROR(IF(A199=  "", "", INDEX(CAFR_Data[FY 2018 Adjusted], MATCH(A199, CAFR_Data[CFDA], 0))), "Not Reported in CAFR")</f>
        <v/>
      </c>
      <c r="E199" s="4" t="str">
        <f>IFERROR(IF(A199 = "", "", INDEX(CAFR_Data[Cost of Inflation], MATCH(A199, CAFR_Data[CFDA], 0))), 0)</f>
        <v/>
      </c>
      <c r="F199" s="26" t="str">
        <f>IFERROR(RANK(E199, $E$6:$E$369)+COUNTIF($E$6:E199, E199) - 1, "")</f>
        <v/>
      </c>
      <c r="H199">
        <v>194</v>
      </c>
      <c r="I199" t="str">
        <f t="shared" ref="I199:I262" si="6">IFERROR(INDEX($A$6:$A$356, MATCH(H199, $F$6:$F$365, 0)), "")</f>
        <v/>
      </c>
      <c r="J199" s="2" t="str">
        <f t="shared" ref="J199:J262" si="7">IFERROR(INDEX($E$6:$E$369, MATCH(H199, $F$6:$F$365, 0)), "")</f>
        <v/>
      </c>
    </row>
    <row r="200" spans="1:10" x14ac:dyDescent="0.25">
      <c r="A200" s="9" t="str">
        <f>IF(Control!$F202="","",INDEX(MemberOrg_Data[CFDA], Control!$F202))</f>
        <v/>
      </c>
      <c r="B200" s="4" t="str">
        <f>IFERROR(INDEX(CAFR_Data[Grant Name], MATCH(A200, CAFR_Data[CFDA], 0)), "")</f>
        <v/>
      </c>
      <c r="C200" s="4" t="str">
        <f>IFERROR(IF(A200 = "", "", INDEX(CAFR_Data[FY 2010], MATCH(A200, CAFR_Data[CFDA], 0))), "Not Reported in CAFR")</f>
        <v/>
      </c>
      <c r="D200" s="4" t="str">
        <f>IFERROR(IF(A200=  "", "", INDEX(CAFR_Data[FY 2018 Adjusted], MATCH(A200, CAFR_Data[CFDA], 0))), "Not Reported in CAFR")</f>
        <v/>
      </c>
      <c r="E200" s="4" t="str">
        <f>IFERROR(IF(A200 = "", "", INDEX(CAFR_Data[Cost of Inflation], MATCH(A200, CAFR_Data[CFDA], 0))), 0)</f>
        <v/>
      </c>
      <c r="F200" s="26" t="str">
        <f>IFERROR(RANK(E200, $E$6:$E$369)+COUNTIF($E$6:E200, E200) - 1, "")</f>
        <v/>
      </c>
      <c r="H200">
        <v>195</v>
      </c>
      <c r="I200" t="str">
        <f t="shared" si="6"/>
        <v/>
      </c>
      <c r="J200" s="2" t="str">
        <f t="shared" si="7"/>
        <v/>
      </c>
    </row>
    <row r="201" spans="1:10" x14ac:dyDescent="0.25">
      <c r="A201" s="9" t="str">
        <f>IF(Control!$F203="","",INDEX(MemberOrg_Data[CFDA], Control!$F203))</f>
        <v/>
      </c>
      <c r="B201" s="4" t="str">
        <f>IFERROR(INDEX(CAFR_Data[Grant Name], MATCH(A201, CAFR_Data[CFDA], 0)), "")</f>
        <v/>
      </c>
      <c r="C201" s="4" t="str">
        <f>IFERROR(IF(A201 = "", "", INDEX(CAFR_Data[FY 2010], MATCH(A201, CAFR_Data[CFDA], 0))), "Not Reported in CAFR")</f>
        <v/>
      </c>
      <c r="D201" s="4" t="str">
        <f>IFERROR(IF(A201=  "", "", INDEX(CAFR_Data[FY 2018 Adjusted], MATCH(A201, CAFR_Data[CFDA], 0))), "Not Reported in CAFR")</f>
        <v/>
      </c>
      <c r="E201" s="4" t="str">
        <f>IFERROR(IF(A201 = "", "", INDEX(CAFR_Data[Cost of Inflation], MATCH(A201, CAFR_Data[CFDA], 0))), 0)</f>
        <v/>
      </c>
      <c r="F201" s="26" t="str">
        <f>IFERROR(RANK(E201, $E$6:$E$369)+COUNTIF($E$6:E201, E201) - 1, "")</f>
        <v/>
      </c>
      <c r="H201">
        <v>196</v>
      </c>
      <c r="I201" t="str">
        <f t="shared" si="6"/>
        <v/>
      </c>
      <c r="J201" s="2" t="str">
        <f t="shared" si="7"/>
        <v/>
      </c>
    </row>
    <row r="202" spans="1:10" x14ac:dyDescent="0.25">
      <c r="A202" s="9" t="str">
        <f>IF(Control!$F204="","",INDEX(MemberOrg_Data[CFDA], Control!$F204))</f>
        <v/>
      </c>
      <c r="B202" s="4" t="str">
        <f>IFERROR(INDEX(CAFR_Data[Grant Name], MATCH(A202, CAFR_Data[CFDA], 0)), "")</f>
        <v/>
      </c>
      <c r="C202" s="4" t="str">
        <f>IFERROR(IF(A202 = "", "", INDEX(CAFR_Data[FY 2010], MATCH(A202, CAFR_Data[CFDA], 0))), "Not Reported in CAFR")</f>
        <v/>
      </c>
      <c r="D202" s="4" t="str">
        <f>IFERROR(IF(A202=  "", "", INDEX(CAFR_Data[FY 2018 Adjusted], MATCH(A202, CAFR_Data[CFDA], 0))), "Not Reported in CAFR")</f>
        <v/>
      </c>
      <c r="E202" s="4" t="str">
        <f>IFERROR(IF(A202 = "", "", INDEX(CAFR_Data[Cost of Inflation], MATCH(A202, CAFR_Data[CFDA], 0))), 0)</f>
        <v/>
      </c>
      <c r="F202" s="26" t="str">
        <f>IFERROR(RANK(E202, $E$6:$E$369)+COUNTIF($E$6:E202, E202) - 1, "")</f>
        <v/>
      </c>
      <c r="H202">
        <v>197</v>
      </c>
      <c r="I202" t="str">
        <f t="shared" si="6"/>
        <v/>
      </c>
      <c r="J202" s="2" t="str">
        <f t="shared" si="7"/>
        <v/>
      </c>
    </row>
    <row r="203" spans="1:10" x14ac:dyDescent="0.25">
      <c r="A203" s="9" t="str">
        <f>IF(Control!$F205="","",INDEX(MemberOrg_Data[CFDA], Control!$F205))</f>
        <v/>
      </c>
      <c r="B203" s="4" t="str">
        <f>IFERROR(INDEX(CAFR_Data[Grant Name], MATCH(A203, CAFR_Data[CFDA], 0)), "")</f>
        <v/>
      </c>
      <c r="C203" s="4" t="str">
        <f>IFERROR(IF(A203 = "", "", INDEX(CAFR_Data[FY 2010], MATCH(A203, CAFR_Data[CFDA], 0))), "Not Reported in CAFR")</f>
        <v/>
      </c>
      <c r="D203" s="4" t="str">
        <f>IFERROR(IF(A203=  "", "", INDEX(CAFR_Data[FY 2018 Adjusted], MATCH(A203, CAFR_Data[CFDA], 0))), "Not Reported in CAFR")</f>
        <v/>
      </c>
      <c r="E203" s="4" t="str">
        <f>IFERROR(IF(A203 = "", "", INDEX(CAFR_Data[Cost of Inflation], MATCH(A203, CAFR_Data[CFDA], 0))), 0)</f>
        <v/>
      </c>
      <c r="F203" s="26" t="str">
        <f>IFERROR(RANK(E203, $E$6:$E$369)+COUNTIF($E$6:E203, E203) - 1, "")</f>
        <v/>
      </c>
      <c r="H203">
        <v>198</v>
      </c>
      <c r="I203" t="str">
        <f t="shared" si="6"/>
        <v/>
      </c>
      <c r="J203" s="2" t="str">
        <f t="shared" si="7"/>
        <v/>
      </c>
    </row>
    <row r="204" spans="1:10" x14ac:dyDescent="0.25">
      <c r="A204" s="9" t="str">
        <f>IF(Control!$F206="","",INDEX(MemberOrg_Data[CFDA], Control!$F206))</f>
        <v/>
      </c>
      <c r="B204" s="4" t="str">
        <f>IFERROR(INDEX(CAFR_Data[Grant Name], MATCH(A204, CAFR_Data[CFDA], 0)), "")</f>
        <v/>
      </c>
      <c r="C204" s="4" t="str">
        <f>IFERROR(IF(A204 = "", "", INDEX(CAFR_Data[FY 2010], MATCH(A204, CAFR_Data[CFDA], 0))), "Not Reported in CAFR")</f>
        <v/>
      </c>
      <c r="D204" s="4" t="str">
        <f>IFERROR(IF(A204=  "", "", INDEX(CAFR_Data[FY 2018 Adjusted], MATCH(A204, CAFR_Data[CFDA], 0))), "Not Reported in CAFR")</f>
        <v/>
      </c>
      <c r="E204" s="4" t="str">
        <f>IFERROR(IF(A204 = "", "", INDEX(CAFR_Data[Cost of Inflation], MATCH(A204, CAFR_Data[CFDA], 0))), 0)</f>
        <v/>
      </c>
      <c r="F204" s="26" t="str">
        <f>IFERROR(RANK(E204, $E$6:$E$369)+COUNTIF($E$6:E204, E204) - 1, "")</f>
        <v/>
      </c>
      <c r="H204">
        <v>199</v>
      </c>
      <c r="I204" t="str">
        <f t="shared" si="6"/>
        <v/>
      </c>
      <c r="J204" s="2" t="str">
        <f t="shared" si="7"/>
        <v/>
      </c>
    </row>
    <row r="205" spans="1:10" x14ac:dyDescent="0.25">
      <c r="A205" s="9" t="str">
        <f>IF(Control!$F207="","",INDEX(MemberOrg_Data[CFDA], Control!$F207))</f>
        <v/>
      </c>
      <c r="B205" s="4" t="str">
        <f>IFERROR(INDEX(CAFR_Data[Grant Name], MATCH(A205, CAFR_Data[CFDA], 0)), "")</f>
        <v/>
      </c>
      <c r="C205" s="4" t="str">
        <f>IFERROR(IF(A205 = "", "", INDEX(CAFR_Data[FY 2010], MATCH(A205, CAFR_Data[CFDA], 0))), "Not Reported in CAFR")</f>
        <v/>
      </c>
      <c r="D205" s="4" t="str">
        <f>IFERROR(IF(A205=  "", "", INDEX(CAFR_Data[FY 2018 Adjusted], MATCH(A205, CAFR_Data[CFDA], 0))), "Not Reported in CAFR")</f>
        <v/>
      </c>
      <c r="E205" s="4" t="str">
        <f>IFERROR(IF(A205 = "", "", INDEX(CAFR_Data[Cost of Inflation], MATCH(A205, CAFR_Data[CFDA], 0))), 0)</f>
        <v/>
      </c>
      <c r="F205" s="26" t="str">
        <f>IFERROR(RANK(E205, $E$6:$E$369)+COUNTIF($E$6:E205, E205) - 1, "")</f>
        <v/>
      </c>
      <c r="H205">
        <v>200</v>
      </c>
      <c r="I205" t="str">
        <f t="shared" si="6"/>
        <v/>
      </c>
      <c r="J205" s="2" t="str">
        <f t="shared" si="7"/>
        <v/>
      </c>
    </row>
    <row r="206" spans="1:10" x14ac:dyDescent="0.25">
      <c r="A206" s="9" t="str">
        <f>IF(Control!$F208="","",INDEX(MemberOrg_Data[CFDA], Control!$F208))</f>
        <v/>
      </c>
      <c r="B206" s="4" t="str">
        <f>IFERROR(INDEX(CAFR_Data[Grant Name], MATCH(A206, CAFR_Data[CFDA], 0)), "")</f>
        <v/>
      </c>
      <c r="C206" s="4" t="str">
        <f>IFERROR(IF(A206 = "", "", INDEX(CAFR_Data[FY 2010], MATCH(A206, CAFR_Data[CFDA], 0))), "Not Reported in CAFR")</f>
        <v/>
      </c>
      <c r="D206" s="4" t="str">
        <f>IFERROR(IF(A206=  "", "", INDEX(CAFR_Data[FY 2018 Adjusted], MATCH(A206, CAFR_Data[CFDA], 0))), "Not Reported in CAFR")</f>
        <v/>
      </c>
      <c r="E206" s="4" t="str">
        <f>IFERROR(IF(A206 = "", "", INDEX(CAFR_Data[Cost of Inflation], MATCH(A206, CAFR_Data[CFDA], 0))), 0)</f>
        <v/>
      </c>
      <c r="F206" s="26" t="str">
        <f>IFERROR(RANK(E206, $E$6:$E$369)+COUNTIF($E$6:E206, E206) - 1, "")</f>
        <v/>
      </c>
      <c r="H206">
        <v>201</v>
      </c>
      <c r="I206" t="str">
        <f t="shared" si="6"/>
        <v/>
      </c>
      <c r="J206" s="2" t="str">
        <f t="shared" si="7"/>
        <v/>
      </c>
    </row>
    <row r="207" spans="1:10" x14ac:dyDescent="0.25">
      <c r="A207" s="9" t="str">
        <f>IF(Control!$F209="","",INDEX(MemberOrg_Data[CFDA], Control!$F209))</f>
        <v/>
      </c>
      <c r="B207" s="4" t="str">
        <f>IFERROR(INDEX(CAFR_Data[Grant Name], MATCH(A207, CAFR_Data[CFDA], 0)), "")</f>
        <v/>
      </c>
      <c r="C207" s="4" t="str">
        <f>IFERROR(IF(A207 = "", "", INDEX(CAFR_Data[FY 2010], MATCH(A207, CAFR_Data[CFDA], 0))), "Not Reported in CAFR")</f>
        <v/>
      </c>
      <c r="D207" s="4" t="str">
        <f>IFERROR(IF(A207=  "", "", INDEX(CAFR_Data[FY 2018 Adjusted], MATCH(A207, CAFR_Data[CFDA], 0))), "Not Reported in CAFR")</f>
        <v/>
      </c>
      <c r="E207" s="4" t="str">
        <f>IFERROR(IF(A207 = "", "", INDEX(CAFR_Data[Cost of Inflation], MATCH(A207, CAFR_Data[CFDA], 0))), 0)</f>
        <v/>
      </c>
      <c r="F207" s="26" t="str">
        <f>IFERROR(RANK(E207, $E$6:$E$369)+COUNTIF($E$6:E207, E207) - 1, "")</f>
        <v/>
      </c>
      <c r="H207">
        <v>202</v>
      </c>
      <c r="I207" t="str">
        <f t="shared" si="6"/>
        <v/>
      </c>
      <c r="J207" s="2" t="str">
        <f t="shared" si="7"/>
        <v/>
      </c>
    </row>
    <row r="208" spans="1:10" x14ac:dyDescent="0.25">
      <c r="A208" s="9" t="str">
        <f>IF(Control!$F210="","",INDEX(MemberOrg_Data[CFDA], Control!$F210))</f>
        <v/>
      </c>
      <c r="B208" s="4" t="str">
        <f>IFERROR(INDEX(CAFR_Data[Grant Name], MATCH(A208, CAFR_Data[CFDA], 0)), "")</f>
        <v/>
      </c>
      <c r="C208" s="4" t="str">
        <f>IFERROR(IF(A208 = "", "", INDEX(CAFR_Data[FY 2010], MATCH(A208, CAFR_Data[CFDA], 0))), "Not Reported in CAFR")</f>
        <v/>
      </c>
      <c r="D208" s="4" t="str">
        <f>IFERROR(IF(A208=  "", "", INDEX(CAFR_Data[FY 2018 Adjusted], MATCH(A208, CAFR_Data[CFDA], 0))), "Not Reported in CAFR")</f>
        <v/>
      </c>
      <c r="E208" s="4" t="str">
        <f>IFERROR(IF(A208 = "", "", INDEX(CAFR_Data[Cost of Inflation], MATCH(A208, CAFR_Data[CFDA], 0))), 0)</f>
        <v/>
      </c>
      <c r="F208" s="26" t="str">
        <f>IFERROR(RANK(E208, $E$6:$E$369)+COUNTIF($E$6:E208, E208) - 1, "")</f>
        <v/>
      </c>
      <c r="H208">
        <v>203</v>
      </c>
      <c r="I208" t="str">
        <f t="shared" si="6"/>
        <v/>
      </c>
      <c r="J208" s="2" t="str">
        <f t="shared" si="7"/>
        <v/>
      </c>
    </row>
    <row r="209" spans="1:10" x14ac:dyDescent="0.25">
      <c r="A209" s="9" t="str">
        <f>IF(Control!$F211="","",INDEX(MemberOrg_Data[CFDA], Control!$F211))</f>
        <v/>
      </c>
      <c r="B209" s="4" t="str">
        <f>IFERROR(INDEX(CAFR_Data[Grant Name], MATCH(A209, CAFR_Data[CFDA], 0)), "")</f>
        <v/>
      </c>
      <c r="C209" s="4" t="str">
        <f>IFERROR(IF(A209 = "", "", INDEX(CAFR_Data[FY 2010], MATCH(A209, CAFR_Data[CFDA], 0))), "Not Reported in CAFR")</f>
        <v/>
      </c>
      <c r="D209" s="4" t="str">
        <f>IFERROR(IF(A209=  "", "", INDEX(CAFR_Data[FY 2018 Adjusted], MATCH(A209, CAFR_Data[CFDA], 0))), "Not Reported in CAFR")</f>
        <v/>
      </c>
      <c r="E209" s="4" t="str">
        <f>IFERROR(IF(A209 = "", "", INDEX(CAFR_Data[Cost of Inflation], MATCH(A209, CAFR_Data[CFDA], 0))), 0)</f>
        <v/>
      </c>
      <c r="F209" s="26" t="str">
        <f>IFERROR(RANK(E209, $E$6:$E$369)+COUNTIF($E$6:E209, E209) - 1, "")</f>
        <v/>
      </c>
      <c r="H209">
        <v>204</v>
      </c>
      <c r="I209" t="str">
        <f t="shared" si="6"/>
        <v/>
      </c>
      <c r="J209" s="2" t="str">
        <f t="shared" si="7"/>
        <v/>
      </c>
    </row>
    <row r="210" spans="1:10" x14ac:dyDescent="0.25">
      <c r="A210" s="9" t="str">
        <f>IF(Control!$F212="","",INDEX(MemberOrg_Data[CFDA], Control!$F212))</f>
        <v/>
      </c>
      <c r="B210" s="4" t="str">
        <f>IFERROR(INDEX(CAFR_Data[Grant Name], MATCH(A210, CAFR_Data[CFDA], 0)), "")</f>
        <v/>
      </c>
      <c r="C210" s="4" t="str">
        <f>IFERROR(IF(A210 = "", "", INDEX(CAFR_Data[FY 2010], MATCH(A210, CAFR_Data[CFDA], 0))), "Not Reported in CAFR")</f>
        <v/>
      </c>
      <c r="D210" s="4" t="str">
        <f>IFERROR(IF(A210=  "", "", INDEX(CAFR_Data[FY 2018 Adjusted], MATCH(A210, CAFR_Data[CFDA], 0))), "Not Reported in CAFR")</f>
        <v/>
      </c>
      <c r="E210" s="4" t="str">
        <f>IFERROR(IF(A210 = "", "", INDEX(CAFR_Data[Cost of Inflation], MATCH(A210, CAFR_Data[CFDA], 0))), 0)</f>
        <v/>
      </c>
      <c r="F210" s="26" t="str">
        <f>IFERROR(RANK(E210, $E$6:$E$369)+COUNTIF($E$6:E210, E210) - 1, "")</f>
        <v/>
      </c>
      <c r="H210">
        <v>205</v>
      </c>
      <c r="I210" t="str">
        <f t="shared" si="6"/>
        <v/>
      </c>
      <c r="J210" s="2" t="str">
        <f t="shared" si="7"/>
        <v/>
      </c>
    </row>
    <row r="211" spans="1:10" x14ac:dyDescent="0.25">
      <c r="A211" s="9" t="str">
        <f>IF(Control!$F213="","",INDEX(MemberOrg_Data[CFDA], Control!$F213))</f>
        <v/>
      </c>
      <c r="B211" s="4" t="str">
        <f>IFERROR(INDEX(CAFR_Data[Grant Name], MATCH(A211, CAFR_Data[CFDA], 0)), "")</f>
        <v/>
      </c>
      <c r="C211" s="4" t="str">
        <f>IFERROR(IF(A211 = "", "", INDEX(CAFR_Data[FY 2010], MATCH(A211, CAFR_Data[CFDA], 0))), "Not Reported in CAFR")</f>
        <v/>
      </c>
      <c r="D211" s="4" t="str">
        <f>IFERROR(IF(A211=  "", "", INDEX(CAFR_Data[FY 2018 Adjusted], MATCH(A211, CAFR_Data[CFDA], 0))), "Not Reported in CAFR")</f>
        <v/>
      </c>
      <c r="E211" s="4" t="str">
        <f>IFERROR(IF(A211 = "", "", INDEX(CAFR_Data[Cost of Inflation], MATCH(A211, CAFR_Data[CFDA], 0))), 0)</f>
        <v/>
      </c>
      <c r="F211" s="26" t="str">
        <f>IFERROR(RANK(E211, $E$6:$E$369)+COUNTIF($E$6:E211, E211) - 1, "")</f>
        <v/>
      </c>
      <c r="H211">
        <v>206</v>
      </c>
      <c r="I211" t="str">
        <f t="shared" si="6"/>
        <v/>
      </c>
      <c r="J211" s="2" t="str">
        <f t="shared" si="7"/>
        <v/>
      </c>
    </row>
    <row r="212" spans="1:10" x14ac:dyDescent="0.25">
      <c r="A212" s="9" t="str">
        <f>IF(Control!$F214="","",INDEX(MemberOrg_Data[CFDA], Control!$F214))</f>
        <v/>
      </c>
      <c r="B212" s="4" t="str">
        <f>IFERROR(INDEX(CAFR_Data[Grant Name], MATCH(A212, CAFR_Data[CFDA], 0)), "")</f>
        <v/>
      </c>
      <c r="C212" s="4" t="str">
        <f>IFERROR(IF(A212 = "", "", INDEX(CAFR_Data[FY 2010], MATCH(A212, CAFR_Data[CFDA], 0))), "Not Reported in CAFR")</f>
        <v/>
      </c>
      <c r="D212" s="4" t="str">
        <f>IFERROR(IF(A212=  "", "", INDEX(CAFR_Data[FY 2018 Adjusted], MATCH(A212, CAFR_Data[CFDA], 0))), "Not Reported in CAFR")</f>
        <v/>
      </c>
      <c r="E212" s="4" t="str">
        <f>IFERROR(IF(A212 = "", "", INDEX(CAFR_Data[Cost of Inflation], MATCH(A212, CAFR_Data[CFDA], 0))), 0)</f>
        <v/>
      </c>
      <c r="F212" s="26" t="str">
        <f>IFERROR(RANK(E212, $E$6:$E$369)+COUNTIF($E$6:E212, E212) - 1, "")</f>
        <v/>
      </c>
      <c r="H212">
        <v>207</v>
      </c>
      <c r="I212" t="str">
        <f t="shared" si="6"/>
        <v/>
      </c>
      <c r="J212" s="2" t="str">
        <f t="shared" si="7"/>
        <v/>
      </c>
    </row>
    <row r="213" spans="1:10" x14ac:dyDescent="0.25">
      <c r="A213" s="9" t="str">
        <f>IF(Control!$F215="","",INDEX(MemberOrg_Data[CFDA], Control!$F215))</f>
        <v/>
      </c>
      <c r="B213" s="4" t="str">
        <f>IFERROR(INDEX(CAFR_Data[Grant Name], MATCH(A213, CAFR_Data[CFDA], 0)), "")</f>
        <v/>
      </c>
      <c r="C213" s="4" t="str">
        <f>IFERROR(IF(A213 = "", "", INDEX(CAFR_Data[FY 2010], MATCH(A213, CAFR_Data[CFDA], 0))), "Not Reported in CAFR")</f>
        <v/>
      </c>
      <c r="D213" s="4" t="str">
        <f>IFERROR(IF(A213=  "", "", INDEX(CAFR_Data[FY 2018 Adjusted], MATCH(A213, CAFR_Data[CFDA], 0))), "Not Reported in CAFR")</f>
        <v/>
      </c>
      <c r="E213" s="4" t="str">
        <f>IFERROR(IF(A213 = "", "", INDEX(CAFR_Data[Cost of Inflation], MATCH(A213, CAFR_Data[CFDA], 0))), 0)</f>
        <v/>
      </c>
      <c r="F213" s="26" t="str">
        <f>IFERROR(RANK(E213, $E$6:$E$369)+COUNTIF($E$6:E213, E213) - 1, "")</f>
        <v/>
      </c>
      <c r="H213">
        <v>208</v>
      </c>
      <c r="I213" t="str">
        <f t="shared" si="6"/>
        <v/>
      </c>
      <c r="J213" s="2" t="str">
        <f t="shared" si="7"/>
        <v/>
      </c>
    </row>
    <row r="214" spans="1:10" x14ac:dyDescent="0.25">
      <c r="A214" s="9" t="str">
        <f>IF(Control!$F216="","",INDEX(MemberOrg_Data[CFDA], Control!$F216))</f>
        <v/>
      </c>
      <c r="B214" s="4" t="str">
        <f>IFERROR(INDEX(CAFR_Data[Grant Name], MATCH(A214, CAFR_Data[CFDA], 0)), "")</f>
        <v/>
      </c>
      <c r="C214" s="4" t="str">
        <f>IFERROR(IF(A214 = "", "", INDEX(CAFR_Data[FY 2010], MATCH(A214, CAFR_Data[CFDA], 0))), "Not Reported in CAFR")</f>
        <v/>
      </c>
      <c r="D214" s="4" t="str">
        <f>IFERROR(IF(A214=  "", "", INDEX(CAFR_Data[FY 2018 Adjusted], MATCH(A214, CAFR_Data[CFDA], 0))), "Not Reported in CAFR")</f>
        <v/>
      </c>
      <c r="E214" s="4" t="str">
        <f>IFERROR(IF(A214 = "", "", INDEX(CAFR_Data[Cost of Inflation], MATCH(A214, CAFR_Data[CFDA], 0))), 0)</f>
        <v/>
      </c>
      <c r="F214" s="26" t="str">
        <f>IFERROR(RANK(E214, $E$6:$E$369)+COUNTIF($E$6:E214, E214) - 1, "")</f>
        <v/>
      </c>
      <c r="H214">
        <v>209</v>
      </c>
      <c r="I214" t="str">
        <f t="shared" si="6"/>
        <v/>
      </c>
      <c r="J214" s="2" t="str">
        <f t="shared" si="7"/>
        <v/>
      </c>
    </row>
    <row r="215" spans="1:10" x14ac:dyDescent="0.25">
      <c r="A215" s="9" t="str">
        <f>IF(Control!$F217="","",INDEX(MemberOrg_Data[CFDA], Control!$F217))</f>
        <v/>
      </c>
      <c r="B215" s="4" t="str">
        <f>IFERROR(INDEX(CAFR_Data[Grant Name], MATCH(A215, CAFR_Data[CFDA], 0)), "")</f>
        <v/>
      </c>
      <c r="C215" s="4" t="str">
        <f>IFERROR(IF(A215 = "", "", INDEX(CAFR_Data[FY 2010], MATCH(A215, CAFR_Data[CFDA], 0))), "Not Reported in CAFR")</f>
        <v/>
      </c>
      <c r="D215" s="4" t="str">
        <f>IFERROR(IF(A215=  "", "", INDEX(CAFR_Data[FY 2018 Adjusted], MATCH(A215, CAFR_Data[CFDA], 0))), "Not Reported in CAFR")</f>
        <v/>
      </c>
      <c r="E215" s="4" t="str">
        <f>IFERROR(IF(A215 = "", "", INDEX(CAFR_Data[Cost of Inflation], MATCH(A215, CAFR_Data[CFDA], 0))), 0)</f>
        <v/>
      </c>
      <c r="F215" s="26" t="str">
        <f>IFERROR(RANK(E215, $E$6:$E$369)+COUNTIF($E$6:E215, E215) - 1, "")</f>
        <v/>
      </c>
      <c r="H215">
        <v>210</v>
      </c>
      <c r="I215" t="str">
        <f t="shared" si="6"/>
        <v/>
      </c>
      <c r="J215" s="2" t="str">
        <f t="shared" si="7"/>
        <v/>
      </c>
    </row>
    <row r="216" spans="1:10" x14ac:dyDescent="0.25">
      <c r="A216" s="9" t="str">
        <f>IF(Control!$F218="","",INDEX(MemberOrg_Data[CFDA], Control!$F218))</f>
        <v/>
      </c>
      <c r="B216" s="4" t="str">
        <f>IFERROR(INDEX(CAFR_Data[Grant Name], MATCH(A216, CAFR_Data[CFDA], 0)), "")</f>
        <v/>
      </c>
      <c r="C216" s="4" t="str">
        <f>IFERROR(IF(A216 = "", "", INDEX(CAFR_Data[FY 2010], MATCH(A216, CAFR_Data[CFDA], 0))), "Not Reported in CAFR")</f>
        <v/>
      </c>
      <c r="D216" s="4" t="str">
        <f>IFERROR(IF(A216=  "", "", INDEX(CAFR_Data[FY 2018 Adjusted], MATCH(A216, CAFR_Data[CFDA], 0))), "Not Reported in CAFR")</f>
        <v/>
      </c>
      <c r="E216" s="4" t="str">
        <f>IFERROR(IF(A216 = "", "", INDEX(CAFR_Data[Cost of Inflation], MATCH(A216, CAFR_Data[CFDA], 0))), 0)</f>
        <v/>
      </c>
      <c r="F216" s="26" t="str">
        <f>IFERROR(RANK(E216, $E$6:$E$369)+COUNTIF($E$6:E216, E216) - 1, "")</f>
        <v/>
      </c>
      <c r="H216">
        <v>211</v>
      </c>
      <c r="I216" t="str">
        <f t="shared" si="6"/>
        <v/>
      </c>
      <c r="J216" s="2" t="str">
        <f t="shared" si="7"/>
        <v/>
      </c>
    </row>
    <row r="217" spans="1:10" x14ac:dyDescent="0.25">
      <c r="A217" s="9" t="str">
        <f>IF(Control!$F219="","",INDEX(MemberOrg_Data[CFDA], Control!$F219))</f>
        <v/>
      </c>
      <c r="B217" s="4" t="str">
        <f>IFERROR(INDEX(CAFR_Data[Grant Name], MATCH(A217, CAFR_Data[CFDA], 0)), "")</f>
        <v/>
      </c>
      <c r="C217" s="4" t="str">
        <f>IFERROR(IF(A217 = "", "", INDEX(CAFR_Data[FY 2010], MATCH(A217, CAFR_Data[CFDA], 0))), "Not Reported in CAFR")</f>
        <v/>
      </c>
      <c r="D217" s="4" t="str">
        <f>IFERROR(IF(A217=  "", "", INDEX(CAFR_Data[FY 2018 Adjusted], MATCH(A217, CAFR_Data[CFDA], 0))), "Not Reported in CAFR")</f>
        <v/>
      </c>
      <c r="E217" s="4" t="str">
        <f>IFERROR(IF(A217 = "", "", INDEX(CAFR_Data[Cost of Inflation], MATCH(A217, CAFR_Data[CFDA], 0))), 0)</f>
        <v/>
      </c>
      <c r="F217" s="26" t="str">
        <f>IFERROR(RANK(E217, $E$6:$E$369)+COUNTIF($E$6:E217, E217) - 1, "")</f>
        <v/>
      </c>
      <c r="H217">
        <v>212</v>
      </c>
      <c r="I217" t="str">
        <f t="shared" si="6"/>
        <v/>
      </c>
      <c r="J217" s="2" t="str">
        <f t="shared" si="7"/>
        <v/>
      </c>
    </row>
    <row r="218" spans="1:10" x14ac:dyDescent="0.25">
      <c r="A218" s="9" t="str">
        <f>IF(Control!$F220="","",INDEX(MemberOrg_Data[CFDA], Control!$F220))</f>
        <v/>
      </c>
      <c r="B218" s="4" t="str">
        <f>IFERROR(INDEX(CAFR_Data[Grant Name], MATCH(A218, CAFR_Data[CFDA], 0)), "")</f>
        <v/>
      </c>
      <c r="C218" s="4" t="str">
        <f>IFERROR(IF(A218 = "", "", INDEX(CAFR_Data[FY 2010], MATCH(A218, CAFR_Data[CFDA], 0))), "Not Reported in CAFR")</f>
        <v/>
      </c>
      <c r="D218" s="4" t="str">
        <f>IFERROR(IF(A218=  "", "", INDEX(CAFR_Data[FY 2018 Adjusted], MATCH(A218, CAFR_Data[CFDA], 0))), "Not Reported in CAFR")</f>
        <v/>
      </c>
      <c r="E218" s="4" t="str">
        <f>IFERROR(IF(A218 = "", "", INDEX(CAFR_Data[Cost of Inflation], MATCH(A218, CAFR_Data[CFDA], 0))), 0)</f>
        <v/>
      </c>
      <c r="F218" s="26" t="str">
        <f>IFERROR(RANK(E218, $E$6:$E$369)+COUNTIF($E$6:E218, E218) - 1, "")</f>
        <v/>
      </c>
      <c r="H218">
        <v>213</v>
      </c>
      <c r="I218" t="str">
        <f t="shared" si="6"/>
        <v/>
      </c>
      <c r="J218" s="2" t="str">
        <f t="shared" si="7"/>
        <v/>
      </c>
    </row>
    <row r="219" spans="1:10" x14ac:dyDescent="0.25">
      <c r="A219" s="9" t="str">
        <f>IF(Control!$F221="","",INDEX(MemberOrg_Data[CFDA], Control!$F221))</f>
        <v/>
      </c>
      <c r="B219" s="4" t="str">
        <f>IFERROR(INDEX(CAFR_Data[Grant Name], MATCH(A219, CAFR_Data[CFDA], 0)), "")</f>
        <v/>
      </c>
      <c r="C219" s="4" t="str">
        <f>IFERROR(IF(A219 = "", "", INDEX(CAFR_Data[FY 2010], MATCH(A219, CAFR_Data[CFDA], 0))), "Not Reported in CAFR")</f>
        <v/>
      </c>
      <c r="D219" s="4" t="str">
        <f>IFERROR(IF(A219=  "", "", INDEX(CAFR_Data[FY 2018 Adjusted], MATCH(A219, CAFR_Data[CFDA], 0))), "Not Reported in CAFR")</f>
        <v/>
      </c>
      <c r="E219" s="4" t="str">
        <f>IFERROR(IF(A219 = "", "", INDEX(CAFR_Data[Cost of Inflation], MATCH(A219, CAFR_Data[CFDA], 0))), 0)</f>
        <v/>
      </c>
      <c r="F219" s="26" t="str">
        <f>IFERROR(RANK(E219, $E$6:$E$369)+COUNTIF($E$6:E219, E219) - 1, "")</f>
        <v/>
      </c>
      <c r="H219">
        <v>214</v>
      </c>
      <c r="I219" t="str">
        <f t="shared" si="6"/>
        <v/>
      </c>
      <c r="J219" s="2" t="str">
        <f t="shared" si="7"/>
        <v/>
      </c>
    </row>
    <row r="220" spans="1:10" x14ac:dyDescent="0.25">
      <c r="A220" s="9" t="str">
        <f>IF(Control!$F222="","",INDEX(MemberOrg_Data[CFDA], Control!$F222))</f>
        <v/>
      </c>
      <c r="B220" s="4" t="str">
        <f>IFERROR(INDEX(CAFR_Data[Grant Name], MATCH(A220, CAFR_Data[CFDA], 0)), "")</f>
        <v/>
      </c>
      <c r="C220" s="4" t="str">
        <f>IFERROR(IF(A220 = "", "", INDEX(CAFR_Data[FY 2010], MATCH(A220, CAFR_Data[CFDA], 0))), "Not Reported in CAFR")</f>
        <v/>
      </c>
      <c r="D220" s="4" t="str">
        <f>IFERROR(IF(A220=  "", "", INDEX(CAFR_Data[FY 2018 Adjusted], MATCH(A220, CAFR_Data[CFDA], 0))), "Not Reported in CAFR")</f>
        <v/>
      </c>
      <c r="E220" s="4" t="str">
        <f>IFERROR(IF(A220 = "", "", INDEX(CAFR_Data[Cost of Inflation], MATCH(A220, CAFR_Data[CFDA], 0))), 0)</f>
        <v/>
      </c>
      <c r="F220" s="26" t="str">
        <f>IFERROR(RANK(E220, $E$6:$E$369)+COUNTIF($E$6:E220, E220) - 1, "")</f>
        <v/>
      </c>
      <c r="H220">
        <v>215</v>
      </c>
      <c r="I220" t="str">
        <f t="shared" si="6"/>
        <v/>
      </c>
      <c r="J220" s="2" t="str">
        <f t="shared" si="7"/>
        <v/>
      </c>
    </row>
    <row r="221" spans="1:10" x14ac:dyDescent="0.25">
      <c r="A221" s="9" t="str">
        <f>IF(Control!$F223="","",INDEX(MemberOrg_Data[CFDA], Control!$F223))</f>
        <v/>
      </c>
      <c r="B221" s="4" t="str">
        <f>IFERROR(INDEX(CAFR_Data[Grant Name], MATCH(A221, CAFR_Data[CFDA], 0)), "")</f>
        <v/>
      </c>
      <c r="C221" s="4" t="str">
        <f>IFERROR(IF(A221 = "", "", INDEX(CAFR_Data[FY 2010], MATCH(A221, CAFR_Data[CFDA], 0))), "Not Reported in CAFR")</f>
        <v/>
      </c>
      <c r="D221" s="4" t="str">
        <f>IFERROR(IF(A221=  "", "", INDEX(CAFR_Data[FY 2018 Adjusted], MATCH(A221, CAFR_Data[CFDA], 0))), "Not Reported in CAFR")</f>
        <v/>
      </c>
      <c r="E221" s="4" t="str">
        <f>IFERROR(IF(A221 = "", "", INDEX(CAFR_Data[Cost of Inflation], MATCH(A221, CAFR_Data[CFDA], 0))), 0)</f>
        <v/>
      </c>
      <c r="F221" s="26" t="str">
        <f>IFERROR(RANK(E221, $E$6:$E$369)+COUNTIF($E$6:E221, E221) - 1, "")</f>
        <v/>
      </c>
      <c r="H221">
        <v>216</v>
      </c>
      <c r="I221" t="str">
        <f t="shared" si="6"/>
        <v/>
      </c>
      <c r="J221" s="2" t="str">
        <f t="shared" si="7"/>
        <v/>
      </c>
    </row>
    <row r="222" spans="1:10" x14ac:dyDescent="0.25">
      <c r="A222" s="9" t="str">
        <f>IF(Control!$F224="","",INDEX(MemberOrg_Data[CFDA], Control!$F224))</f>
        <v/>
      </c>
      <c r="B222" s="4" t="str">
        <f>IFERROR(INDEX(CAFR_Data[Grant Name], MATCH(A222, CAFR_Data[CFDA], 0)), "")</f>
        <v/>
      </c>
      <c r="C222" s="4" t="str">
        <f>IFERROR(IF(A222 = "", "", INDEX(CAFR_Data[FY 2010], MATCH(A222, CAFR_Data[CFDA], 0))), "Not Reported in CAFR")</f>
        <v/>
      </c>
      <c r="D222" s="4" t="str">
        <f>IFERROR(IF(A222=  "", "", INDEX(CAFR_Data[FY 2018 Adjusted], MATCH(A222, CAFR_Data[CFDA], 0))), "Not Reported in CAFR")</f>
        <v/>
      </c>
      <c r="E222" s="4" t="str">
        <f>IFERROR(IF(A222 = "", "", INDEX(CAFR_Data[Cost of Inflation], MATCH(A222, CAFR_Data[CFDA], 0))), 0)</f>
        <v/>
      </c>
      <c r="F222" s="26" t="str">
        <f>IFERROR(RANK(E222, $E$6:$E$369)+COUNTIF($E$6:E222, E222) - 1, "")</f>
        <v/>
      </c>
      <c r="H222">
        <v>217</v>
      </c>
      <c r="I222" t="str">
        <f t="shared" si="6"/>
        <v/>
      </c>
      <c r="J222" s="2" t="str">
        <f t="shared" si="7"/>
        <v/>
      </c>
    </row>
    <row r="223" spans="1:10" x14ac:dyDescent="0.25">
      <c r="A223" s="9" t="str">
        <f>IF(Control!$F225="","",INDEX(MemberOrg_Data[CFDA], Control!$F225))</f>
        <v/>
      </c>
      <c r="B223" s="4" t="str">
        <f>IFERROR(INDEX(CAFR_Data[Grant Name], MATCH(A223, CAFR_Data[CFDA], 0)), "")</f>
        <v/>
      </c>
      <c r="C223" s="4" t="str">
        <f>IFERROR(IF(A223 = "", "", INDEX(CAFR_Data[FY 2010], MATCH(A223, CAFR_Data[CFDA], 0))), "Not Reported in CAFR")</f>
        <v/>
      </c>
      <c r="D223" s="4" t="str">
        <f>IFERROR(IF(A223=  "", "", INDEX(CAFR_Data[FY 2018 Adjusted], MATCH(A223, CAFR_Data[CFDA], 0))), "Not Reported in CAFR")</f>
        <v/>
      </c>
      <c r="E223" s="4" t="str">
        <f>IFERROR(IF(A223 = "", "", INDEX(CAFR_Data[Cost of Inflation], MATCH(A223, CAFR_Data[CFDA], 0))), 0)</f>
        <v/>
      </c>
      <c r="F223" s="26" t="str">
        <f>IFERROR(RANK(E223, $E$6:$E$369)+COUNTIF($E$6:E223, E223) - 1, "")</f>
        <v/>
      </c>
      <c r="H223">
        <v>218</v>
      </c>
      <c r="I223" t="str">
        <f t="shared" si="6"/>
        <v/>
      </c>
      <c r="J223" s="2" t="str">
        <f t="shared" si="7"/>
        <v/>
      </c>
    </row>
    <row r="224" spans="1:10" x14ac:dyDescent="0.25">
      <c r="A224" s="9" t="str">
        <f>IF(Control!$F226="","",INDEX(MemberOrg_Data[CFDA], Control!$F226))</f>
        <v/>
      </c>
      <c r="B224" s="4" t="str">
        <f>IFERROR(INDEX(CAFR_Data[Grant Name], MATCH(A224, CAFR_Data[CFDA], 0)), "")</f>
        <v/>
      </c>
      <c r="C224" s="4" t="str">
        <f>IFERROR(IF(A224 = "", "", INDEX(CAFR_Data[FY 2010], MATCH(A224, CAFR_Data[CFDA], 0))), "Not Reported in CAFR")</f>
        <v/>
      </c>
      <c r="D224" s="4" t="str">
        <f>IFERROR(IF(A224=  "", "", INDEX(CAFR_Data[FY 2018 Adjusted], MATCH(A224, CAFR_Data[CFDA], 0))), "Not Reported in CAFR")</f>
        <v/>
      </c>
      <c r="E224" s="4" t="str">
        <f>IFERROR(IF(A224 = "", "", INDEX(CAFR_Data[Cost of Inflation], MATCH(A224, CAFR_Data[CFDA], 0))), 0)</f>
        <v/>
      </c>
      <c r="F224" s="26" t="str">
        <f>IFERROR(RANK(E224, $E$6:$E$369)+COUNTIF($E$6:E224, E224) - 1, "")</f>
        <v/>
      </c>
      <c r="H224">
        <v>219</v>
      </c>
      <c r="I224" t="str">
        <f t="shared" si="6"/>
        <v/>
      </c>
      <c r="J224" s="2" t="str">
        <f t="shared" si="7"/>
        <v/>
      </c>
    </row>
    <row r="225" spans="1:10" x14ac:dyDescent="0.25">
      <c r="A225" s="9" t="str">
        <f>IF(Control!$F227="","",INDEX(MemberOrg_Data[CFDA], Control!$F227))</f>
        <v/>
      </c>
      <c r="B225" s="4" t="str">
        <f>IFERROR(INDEX(CAFR_Data[Grant Name], MATCH(A225, CAFR_Data[CFDA], 0)), "")</f>
        <v/>
      </c>
      <c r="C225" s="4" t="str">
        <f>IFERROR(IF(A225 = "", "", INDEX(CAFR_Data[FY 2010], MATCH(A225, CAFR_Data[CFDA], 0))), "Not Reported in CAFR")</f>
        <v/>
      </c>
      <c r="D225" s="4" t="str">
        <f>IFERROR(IF(A225=  "", "", INDEX(CAFR_Data[FY 2018 Adjusted], MATCH(A225, CAFR_Data[CFDA], 0))), "Not Reported in CAFR")</f>
        <v/>
      </c>
      <c r="E225" s="4" t="str">
        <f>IFERROR(IF(A225 = "", "", INDEX(CAFR_Data[Cost of Inflation], MATCH(A225, CAFR_Data[CFDA], 0))), 0)</f>
        <v/>
      </c>
      <c r="F225" s="26" t="str">
        <f>IFERROR(RANK(E225, $E$6:$E$369)+COUNTIF($E$6:E225, E225) - 1, "")</f>
        <v/>
      </c>
      <c r="H225">
        <v>220</v>
      </c>
      <c r="I225" t="str">
        <f t="shared" si="6"/>
        <v/>
      </c>
      <c r="J225" s="2" t="str">
        <f t="shared" si="7"/>
        <v/>
      </c>
    </row>
    <row r="226" spans="1:10" x14ac:dyDescent="0.25">
      <c r="A226" s="9" t="str">
        <f>IF(Control!$F228="","",INDEX(MemberOrg_Data[CFDA], Control!$F228))</f>
        <v/>
      </c>
      <c r="B226" s="4" t="str">
        <f>IFERROR(INDEX(CAFR_Data[Grant Name], MATCH(A226, CAFR_Data[CFDA], 0)), "")</f>
        <v/>
      </c>
      <c r="C226" s="4" t="str">
        <f>IFERROR(IF(A226 = "", "", INDEX(CAFR_Data[FY 2010], MATCH(A226, CAFR_Data[CFDA], 0))), "Not Reported in CAFR")</f>
        <v/>
      </c>
      <c r="D226" s="4" t="str">
        <f>IFERROR(IF(A226=  "", "", INDEX(CAFR_Data[FY 2018 Adjusted], MATCH(A226, CAFR_Data[CFDA], 0))), "Not Reported in CAFR")</f>
        <v/>
      </c>
      <c r="E226" s="4" t="str">
        <f>IFERROR(IF(A226 = "", "", INDEX(CAFR_Data[Cost of Inflation], MATCH(A226, CAFR_Data[CFDA], 0))), 0)</f>
        <v/>
      </c>
      <c r="F226" s="26" t="str">
        <f>IFERROR(RANK(E226, $E$6:$E$369)+COUNTIF($E$6:E226, E226) - 1, "")</f>
        <v/>
      </c>
      <c r="H226">
        <v>221</v>
      </c>
      <c r="I226" t="str">
        <f t="shared" si="6"/>
        <v/>
      </c>
      <c r="J226" s="2" t="str">
        <f t="shared" si="7"/>
        <v/>
      </c>
    </row>
    <row r="227" spans="1:10" x14ac:dyDescent="0.25">
      <c r="A227" s="9" t="str">
        <f>IF(Control!$F229="","",INDEX(MemberOrg_Data[CFDA], Control!$F229))</f>
        <v/>
      </c>
      <c r="B227" s="4" t="str">
        <f>IFERROR(INDEX(CAFR_Data[Grant Name], MATCH(A227, CAFR_Data[CFDA], 0)), "")</f>
        <v/>
      </c>
      <c r="C227" s="4" t="str">
        <f>IFERROR(IF(A227 = "", "", INDEX(CAFR_Data[FY 2010], MATCH(A227, CAFR_Data[CFDA], 0))), "Not Reported in CAFR")</f>
        <v/>
      </c>
      <c r="D227" s="4" t="str">
        <f>IFERROR(IF(A227=  "", "", INDEX(CAFR_Data[FY 2018 Adjusted], MATCH(A227, CAFR_Data[CFDA], 0))), "Not Reported in CAFR")</f>
        <v/>
      </c>
      <c r="E227" s="4" t="str">
        <f>IFERROR(IF(A227 = "", "", INDEX(CAFR_Data[Cost of Inflation], MATCH(A227, CAFR_Data[CFDA], 0))), 0)</f>
        <v/>
      </c>
      <c r="F227" s="26" t="str">
        <f>IFERROR(RANK(E227, $E$6:$E$369)+COUNTIF($E$6:E227, E227) - 1, "")</f>
        <v/>
      </c>
      <c r="H227">
        <v>222</v>
      </c>
      <c r="I227" t="str">
        <f t="shared" si="6"/>
        <v/>
      </c>
      <c r="J227" s="2" t="str">
        <f t="shared" si="7"/>
        <v/>
      </c>
    </row>
    <row r="228" spans="1:10" x14ac:dyDescent="0.25">
      <c r="A228" s="9" t="str">
        <f>IF(Control!$F230="","",INDEX(MemberOrg_Data[CFDA], Control!$F230))</f>
        <v/>
      </c>
      <c r="B228" s="4" t="str">
        <f>IFERROR(INDEX(CAFR_Data[Grant Name], MATCH(A228, CAFR_Data[CFDA], 0)), "")</f>
        <v/>
      </c>
      <c r="C228" s="4" t="str">
        <f>IFERROR(IF(A228 = "", "", INDEX(CAFR_Data[FY 2010], MATCH(A228, CAFR_Data[CFDA], 0))), "Not Reported in CAFR")</f>
        <v/>
      </c>
      <c r="D228" s="4" t="str">
        <f>IFERROR(IF(A228=  "", "", INDEX(CAFR_Data[FY 2018 Adjusted], MATCH(A228, CAFR_Data[CFDA], 0))), "Not Reported in CAFR")</f>
        <v/>
      </c>
      <c r="E228" s="4" t="str">
        <f>IFERROR(IF(A228 = "", "", INDEX(CAFR_Data[Cost of Inflation], MATCH(A228, CAFR_Data[CFDA], 0))), 0)</f>
        <v/>
      </c>
      <c r="F228" s="26" t="str">
        <f>IFERROR(RANK(E228, $E$6:$E$369)+COUNTIF($E$6:E228, E228) - 1, "")</f>
        <v/>
      </c>
      <c r="H228">
        <v>223</v>
      </c>
      <c r="I228" t="str">
        <f t="shared" si="6"/>
        <v/>
      </c>
      <c r="J228" s="2" t="str">
        <f t="shared" si="7"/>
        <v/>
      </c>
    </row>
    <row r="229" spans="1:10" x14ac:dyDescent="0.25">
      <c r="A229" s="9" t="str">
        <f>IF(Control!$F231="","",INDEX(MemberOrg_Data[CFDA], Control!$F231))</f>
        <v/>
      </c>
      <c r="B229" s="4" t="str">
        <f>IFERROR(INDEX(CAFR_Data[Grant Name], MATCH(A229, CAFR_Data[CFDA], 0)), "")</f>
        <v/>
      </c>
      <c r="C229" s="4" t="str">
        <f>IFERROR(IF(A229 = "", "", INDEX(CAFR_Data[FY 2010], MATCH(A229, CAFR_Data[CFDA], 0))), "Not Reported in CAFR")</f>
        <v/>
      </c>
      <c r="D229" s="4" t="str">
        <f>IFERROR(IF(A229=  "", "", INDEX(CAFR_Data[FY 2018 Adjusted], MATCH(A229, CAFR_Data[CFDA], 0))), "Not Reported in CAFR")</f>
        <v/>
      </c>
      <c r="E229" s="4" t="str">
        <f>IFERROR(IF(A229 = "", "", INDEX(CAFR_Data[Cost of Inflation], MATCH(A229, CAFR_Data[CFDA], 0))), 0)</f>
        <v/>
      </c>
      <c r="F229" s="26" t="str">
        <f>IFERROR(RANK(E229, $E$6:$E$369)+COUNTIF($E$6:E229, E229) - 1, "")</f>
        <v/>
      </c>
      <c r="H229">
        <v>224</v>
      </c>
      <c r="I229" t="str">
        <f t="shared" si="6"/>
        <v/>
      </c>
      <c r="J229" s="2" t="str">
        <f t="shared" si="7"/>
        <v/>
      </c>
    </row>
    <row r="230" spans="1:10" x14ac:dyDescent="0.25">
      <c r="A230" s="9" t="str">
        <f>IF(Control!$F232="","",INDEX(MemberOrg_Data[CFDA], Control!$F232))</f>
        <v/>
      </c>
      <c r="B230" s="4" t="str">
        <f>IFERROR(INDEX(CAFR_Data[Grant Name], MATCH(A230, CAFR_Data[CFDA], 0)), "")</f>
        <v/>
      </c>
      <c r="C230" s="4" t="str">
        <f>IFERROR(IF(A230 = "", "", INDEX(CAFR_Data[FY 2010], MATCH(A230, CAFR_Data[CFDA], 0))), "Not Reported in CAFR")</f>
        <v/>
      </c>
      <c r="D230" s="4" t="str">
        <f>IFERROR(IF(A230=  "", "", INDEX(CAFR_Data[FY 2018 Adjusted], MATCH(A230, CAFR_Data[CFDA], 0))), "Not Reported in CAFR")</f>
        <v/>
      </c>
      <c r="E230" s="4" t="str">
        <f>IFERROR(IF(A230 = "", "", INDEX(CAFR_Data[Cost of Inflation], MATCH(A230, CAFR_Data[CFDA], 0))), 0)</f>
        <v/>
      </c>
      <c r="F230" s="26" t="str">
        <f>IFERROR(RANK(E230, $E$6:$E$369)+COUNTIF($E$6:E230, E230) - 1, "")</f>
        <v/>
      </c>
      <c r="H230">
        <v>225</v>
      </c>
      <c r="I230" t="str">
        <f t="shared" si="6"/>
        <v/>
      </c>
      <c r="J230" s="2" t="str">
        <f t="shared" si="7"/>
        <v/>
      </c>
    </row>
    <row r="231" spans="1:10" x14ac:dyDescent="0.25">
      <c r="A231" s="9" t="str">
        <f>IF(Control!$F233="","",INDEX(MemberOrg_Data[CFDA], Control!$F233))</f>
        <v/>
      </c>
      <c r="B231" s="4" t="str">
        <f>IFERROR(INDEX(CAFR_Data[Grant Name], MATCH(A231, CAFR_Data[CFDA], 0)), "")</f>
        <v/>
      </c>
      <c r="C231" s="4" t="str">
        <f>IFERROR(IF(A231 = "", "", INDEX(CAFR_Data[FY 2010], MATCH(A231, CAFR_Data[CFDA], 0))), "Not Reported in CAFR")</f>
        <v/>
      </c>
      <c r="D231" s="4" t="str">
        <f>IFERROR(IF(A231=  "", "", INDEX(CAFR_Data[FY 2018 Adjusted], MATCH(A231, CAFR_Data[CFDA], 0))), "Not Reported in CAFR")</f>
        <v/>
      </c>
      <c r="E231" s="4" t="str">
        <f>IFERROR(IF(A231 = "", "", INDEX(CAFR_Data[Cost of Inflation], MATCH(A231, CAFR_Data[CFDA], 0))), 0)</f>
        <v/>
      </c>
      <c r="F231" s="26" t="str">
        <f>IFERROR(RANK(E231, $E$6:$E$369)+COUNTIF($E$6:E231, E231) - 1, "")</f>
        <v/>
      </c>
      <c r="H231">
        <v>226</v>
      </c>
      <c r="I231" t="str">
        <f t="shared" si="6"/>
        <v/>
      </c>
      <c r="J231" s="2" t="str">
        <f t="shared" si="7"/>
        <v/>
      </c>
    </row>
    <row r="232" spans="1:10" x14ac:dyDescent="0.25">
      <c r="A232" s="9" t="str">
        <f>IF(Control!$F234="","",INDEX(MemberOrg_Data[CFDA], Control!$F234))</f>
        <v/>
      </c>
      <c r="B232" s="4" t="str">
        <f>IFERROR(INDEX(CAFR_Data[Grant Name], MATCH(A232, CAFR_Data[CFDA], 0)), "")</f>
        <v/>
      </c>
      <c r="C232" s="4" t="str">
        <f>IFERROR(IF(A232 = "", "", INDEX(CAFR_Data[FY 2010], MATCH(A232, CAFR_Data[CFDA], 0))), "Not Reported in CAFR")</f>
        <v/>
      </c>
      <c r="D232" s="4" t="str">
        <f>IFERROR(IF(A232=  "", "", INDEX(CAFR_Data[FY 2018 Adjusted], MATCH(A232, CAFR_Data[CFDA], 0))), "Not Reported in CAFR")</f>
        <v/>
      </c>
      <c r="E232" s="4" t="str">
        <f>IFERROR(IF(A232 = "", "", INDEX(CAFR_Data[Cost of Inflation], MATCH(A232, CAFR_Data[CFDA], 0))), 0)</f>
        <v/>
      </c>
      <c r="F232" s="26" t="str">
        <f>IFERROR(RANK(E232, $E$6:$E$369)+COUNTIF($E$6:E232, E232) - 1, "")</f>
        <v/>
      </c>
      <c r="H232">
        <v>227</v>
      </c>
      <c r="I232" t="str">
        <f t="shared" si="6"/>
        <v/>
      </c>
      <c r="J232" s="2" t="str">
        <f t="shared" si="7"/>
        <v/>
      </c>
    </row>
    <row r="233" spans="1:10" x14ac:dyDescent="0.25">
      <c r="A233" s="9" t="str">
        <f>IF(Control!$F235="","",INDEX(MemberOrg_Data[CFDA], Control!$F235))</f>
        <v/>
      </c>
      <c r="B233" s="4" t="str">
        <f>IFERROR(INDEX(CAFR_Data[Grant Name], MATCH(A233, CAFR_Data[CFDA], 0)), "")</f>
        <v/>
      </c>
      <c r="C233" s="4" t="str">
        <f>IFERROR(IF(A233 = "", "", INDEX(CAFR_Data[FY 2010], MATCH(A233, CAFR_Data[CFDA], 0))), "Not Reported in CAFR")</f>
        <v/>
      </c>
      <c r="D233" s="4" t="str">
        <f>IFERROR(IF(A233=  "", "", INDEX(CAFR_Data[FY 2018 Adjusted], MATCH(A233, CAFR_Data[CFDA], 0))), "Not Reported in CAFR")</f>
        <v/>
      </c>
      <c r="E233" s="4" t="str">
        <f>IFERROR(IF(A233 = "", "", INDEX(CAFR_Data[Cost of Inflation], MATCH(A233, CAFR_Data[CFDA], 0))), 0)</f>
        <v/>
      </c>
      <c r="F233" s="26" t="str">
        <f>IFERROR(RANK(E233, $E$6:$E$369)+COUNTIF($E$6:E233, E233) - 1, "")</f>
        <v/>
      </c>
      <c r="H233">
        <v>228</v>
      </c>
      <c r="I233" t="str">
        <f t="shared" si="6"/>
        <v/>
      </c>
      <c r="J233" s="2" t="str">
        <f t="shared" si="7"/>
        <v/>
      </c>
    </row>
    <row r="234" spans="1:10" x14ac:dyDescent="0.25">
      <c r="A234" s="9" t="str">
        <f>IF(Control!$F236="","",INDEX(MemberOrg_Data[CFDA], Control!$F236))</f>
        <v/>
      </c>
      <c r="B234" s="4" t="str">
        <f>IFERROR(INDEX(CAFR_Data[Grant Name], MATCH(A234, CAFR_Data[CFDA], 0)), "")</f>
        <v/>
      </c>
      <c r="C234" s="4" t="str">
        <f>IFERROR(IF(A234 = "", "", INDEX(CAFR_Data[FY 2010], MATCH(A234, CAFR_Data[CFDA], 0))), "Not Reported in CAFR")</f>
        <v/>
      </c>
      <c r="D234" s="4" t="str">
        <f>IFERROR(IF(A234=  "", "", INDEX(CAFR_Data[FY 2018 Adjusted], MATCH(A234, CAFR_Data[CFDA], 0))), "Not Reported in CAFR")</f>
        <v/>
      </c>
      <c r="E234" s="4" t="str">
        <f>IFERROR(IF(A234 = "", "", INDEX(CAFR_Data[Cost of Inflation], MATCH(A234, CAFR_Data[CFDA], 0))), 0)</f>
        <v/>
      </c>
      <c r="F234" s="26" t="str">
        <f>IFERROR(RANK(E234, $E$6:$E$369)+COUNTIF($E$6:E234, E234) - 1, "")</f>
        <v/>
      </c>
      <c r="H234">
        <v>229</v>
      </c>
      <c r="I234" t="str">
        <f t="shared" si="6"/>
        <v/>
      </c>
      <c r="J234" s="2" t="str">
        <f t="shared" si="7"/>
        <v/>
      </c>
    </row>
    <row r="235" spans="1:10" x14ac:dyDescent="0.25">
      <c r="A235" s="9" t="str">
        <f>IF(Control!$F237="","",INDEX(MemberOrg_Data[CFDA], Control!$F237))</f>
        <v/>
      </c>
      <c r="B235" s="4" t="str">
        <f>IFERROR(INDEX(CAFR_Data[Grant Name], MATCH(A235, CAFR_Data[CFDA], 0)), "")</f>
        <v/>
      </c>
      <c r="C235" s="4" t="str">
        <f>IFERROR(IF(A235 = "", "", INDEX(CAFR_Data[FY 2010], MATCH(A235, CAFR_Data[CFDA], 0))), "Not Reported in CAFR")</f>
        <v/>
      </c>
      <c r="D235" s="4" t="str">
        <f>IFERROR(IF(A235=  "", "", INDEX(CAFR_Data[FY 2018 Adjusted], MATCH(A235, CAFR_Data[CFDA], 0))), "Not Reported in CAFR")</f>
        <v/>
      </c>
      <c r="E235" s="4" t="str">
        <f>IFERROR(IF(A235 = "", "", INDEX(CAFR_Data[Cost of Inflation], MATCH(A235, CAFR_Data[CFDA], 0))), 0)</f>
        <v/>
      </c>
      <c r="F235" s="26" t="str">
        <f>IFERROR(RANK(E235, $E$6:$E$369)+COUNTIF($E$6:E235, E235) - 1, "")</f>
        <v/>
      </c>
      <c r="H235">
        <v>230</v>
      </c>
      <c r="I235" t="str">
        <f t="shared" si="6"/>
        <v/>
      </c>
      <c r="J235" s="2" t="str">
        <f t="shared" si="7"/>
        <v/>
      </c>
    </row>
    <row r="236" spans="1:10" x14ac:dyDescent="0.25">
      <c r="A236" s="9" t="str">
        <f>IF(Control!$F238="","",INDEX(MemberOrg_Data[CFDA], Control!$F238))</f>
        <v/>
      </c>
      <c r="B236" s="4" t="str">
        <f>IFERROR(INDEX(CAFR_Data[Grant Name], MATCH(A236, CAFR_Data[CFDA], 0)), "")</f>
        <v/>
      </c>
      <c r="C236" s="4" t="str">
        <f>IFERROR(IF(A236 = "", "", INDEX(CAFR_Data[FY 2010], MATCH(A236, CAFR_Data[CFDA], 0))), "Not Reported in CAFR")</f>
        <v/>
      </c>
      <c r="D236" s="4" t="str">
        <f>IFERROR(IF(A236=  "", "", INDEX(CAFR_Data[FY 2018 Adjusted], MATCH(A236, CAFR_Data[CFDA], 0))), "Not Reported in CAFR")</f>
        <v/>
      </c>
      <c r="E236" s="4" t="str">
        <f>IFERROR(IF(A236 = "", "", INDEX(CAFR_Data[Cost of Inflation], MATCH(A236, CAFR_Data[CFDA], 0))), 0)</f>
        <v/>
      </c>
      <c r="F236" s="26" t="str">
        <f>IFERROR(RANK(E236, $E$6:$E$369)+COUNTIF($E$6:E236, E236) - 1, "")</f>
        <v/>
      </c>
      <c r="H236">
        <v>231</v>
      </c>
      <c r="I236" t="str">
        <f t="shared" si="6"/>
        <v/>
      </c>
      <c r="J236" s="2" t="str">
        <f t="shared" si="7"/>
        <v/>
      </c>
    </row>
    <row r="237" spans="1:10" x14ac:dyDescent="0.25">
      <c r="A237" s="9" t="str">
        <f>IF(Control!$F239="","",INDEX(MemberOrg_Data[CFDA], Control!$F239))</f>
        <v/>
      </c>
      <c r="B237" s="4" t="str">
        <f>IFERROR(INDEX(CAFR_Data[Grant Name], MATCH(A237, CAFR_Data[CFDA], 0)), "")</f>
        <v/>
      </c>
      <c r="C237" s="4" t="str">
        <f>IFERROR(IF(A237 = "", "", INDEX(CAFR_Data[FY 2010], MATCH(A237, CAFR_Data[CFDA], 0))), "Not Reported in CAFR")</f>
        <v/>
      </c>
      <c r="D237" s="4" t="str">
        <f>IFERROR(IF(A237=  "", "", INDEX(CAFR_Data[FY 2018 Adjusted], MATCH(A237, CAFR_Data[CFDA], 0))), "Not Reported in CAFR")</f>
        <v/>
      </c>
      <c r="E237" s="4" t="str">
        <f>IFERROR(IF(A237 = "", "", INDEX(CAFR_Data[Cost of Inflation], MATCH(A237, CAFR_Data[CFDA], 0))), 0)</f>
        <v/>
      </c>
      <c r="F237" s="26" t="str">
        <f>IFERROR(RANK(E237, $E$6:$E$369)+COUNTIF($E$6:E237, E237) - 1, "")</f>
        <v/>
      </c>
      <c r="H237">
        <v>232</v>
      </c>
      <c r="I237" t="str">
        <f t="shared" si="6"/>
        <v/>
      </c>
      <c r="J237" s="2" t="str">
        <f t="shared" si="7"/>
        <v/>
      </c>
    </row>
    <row r="238" spans="1:10" x14ac:dyDescent="0.25">
      <c r="A238" s="9" t="str">
        <f>IF(Control!$F240="","",INDEX(MemberOrg_Data[CFDA], Control!$F240))</f>
        <v/>
      </c>
      <c r="B238" s="4" t="str">
        <f>IFERROR(INDEX(CAFR_Data[Grant Name], MATCH(A238, CAFR_Data[CFDA], 0)), "")</f>
        <v/>
      </c>
      <c r="C238" s="4" t="str">
        <f>IFERROR(IF(A238 = "", "", INDEX(CAFR_Data[FY 2010], MATCH(A238, CAFR_Data[CFDA], 0))), "Not Reported in CAFR")</f>
        <v/>
      </c>
      <c r="D238" s="4" t="str">
        <f>IFERROR(IF(A238=  "", "", INDEX(CAFR_Data[FY 2018 Adjusted], MATCH(A238, CAFR_Data[CFDA], 0))), "Not Reported in CAFR")</f>
        <v/>
      </c>
      <c r="E238" s="4" t="str">
        <f>IFERROR(IF(A238 = "", "", INDEX(CAFR_Data[Cost of Inflation], MATCH(A238, CAFR_Data[CFDA], 0))), 0)</f>
        <v/>
      </c>
      <c r="F238" s="26" t="str">
        <f>IFERROR(RANK(E238, $E$6:$E$369)+COUNTIF($E$6:E238, E238) - 1, "")</f>
        <v/>
      </c>
      <c r="H238">
        <v>233</v>
      </c>
      <c r="I238" t="str">
        <f t="shared" si="6"/>
        <v/>
      </c>
      <c r="J238" s="2" t="str">
        <f t="shared" si="7"/>
        <v/>
      </c>
    </row>
    <row r="239" spans="1:10" x14ac:dyDescent="0.25">
      <c r="A239" s="9" t="str">
        <f>IF(Control!$F241="","",INDEX(MemberOrg_Data[CFDA], Control!$F241))</f>
        <v/>
      </c>
      <c r="B239" s="4" t="str">
        <f>IFERROR(INDEX(CAFR_Data[Grant Name], MATCH(A239, CAFR_Data[CFDA], 0)), "")</f>
        <v/>
      </c>
      <c r="C239" s="4" t="str">
        <f>IFERROR(IF(A239 = "", "", INDEX(CAFR_Data[FY 2010], MATCH(A239, CAFR_Data[CFDA], 0))), "Not Reported in CAFR")</f>
        <v/>
      </c>
      <c r="D239" s="4" t="str">
        <f>IFERROR(IF(A239=  "", "", INDEX(CAFR_Data[FY 2018 Adjusted], MATCH(A239, CAFR_Data[CFDA], 0))), "Not Reported in CAFR")</f>
        <v/>
      </c>
      <c r="E239" s="4" t="str">
        <f>IFERROR(IF(A239 = "", "", INDEX(CAFR_Data[Cost of Inflation], MATCH(A239, CAFR_Data[CFDA], 0))), 0)</f>
        <v/>
      </c>
      <c r="F239" s="26" t="str">
        <f>IFERROR(RANK(E239, $E$6:$E$369)+COUNTIF($E$6:E239, E239) - 1, "")</f>
        <v/>
      </c>
      <c r="H239">
        <v>234</v>
      </c>
      <c r="I239" t="str">
        <f t="shared" si="6"/>
        <v/>
      </c>
      <c r="J239" s="2" t="str">
        <f t="shared" si="7"/>
        <v/>
      </c>
    </row>
    <row r="240" spans="1:10" x14ac:dyDescent="0.25">
      <c r="A240" s="9" t="str">
        <f>IF(Control!$F242="","",INDEX(MemberOrg_Data[CFDA], Control!$F242))</f>
        <v/>
      </c>
      <c r="B240" s="4" t="str">
        <f>IFERROR(INDEX(CAFR_Data[Grant Name], MATCH(A240, CAFR_Data[CFDA], 0)), "")</f>
        <v/>
      </c>
      <c r="C240" s="4" t="str">
        <f>IFERROR(IF(A240 = "", "", INDEX(CAFR_Data[FY 2010], MATCH(A240, CAFR_Data[CFDA], 0))), "Not Reported in CAFR")</f>
        <v/>
      </c>
      <c r="D240" s="4" t="str">
        <f>IFERROR(IF(A240=  "", "", INDEX(CAFR_Data[FY 2018 Adjusted], MATCH(A240, CAFR_Data[CFDA], 0))), "Not Reported in CAFR")</f>
        <v/>
      </c>
      <c r="E240" s="4" t="str">
        <f>IFERROR(IF(A240 = "", "", INDEX(CAFR_Data[Cost of Inflation], MATCH(A240, CAFR_Data[CFDA], 0))), 0)</f>
        <v/>
      </c>
      <c r="F240" s="26" t="str">
        <f>IFERROR(RANK(E240, $E$6:$E$369)+COUNTIF($E$6:E240, E240) - 1, "")</f>
        <v/>
      </c>
      <c r="H240">
        <v>235</v>
      </c>
      <c r="I240" t="str">
        <f t="shared" si="6"/>
        <v/>
      </c>
      <c r="J240" s="2" t="str">
        <f t="shared" si="7"/>
        <v/>
      </c>
    </row>
    <row r="241" spans="1:10" x14ac:dyDescent="0.25">
      <c r="A241" s="9" t="str">
        <f>IF(Control!$F243="","",INDEX(MemberOrg_Data[CFDA], Control!$F243))</f>
        <v/>
      </c>
      <c r="B241" s="4" t="str">
        <f>IFERROR(INDEX(CAFR_Data[Grant Name], MATCH(A241, CAFR_Data[CFDA], 0)), "")</f>
        <v/>
      </c>
      <c r="C241" s="4" t="str">
        <f>IFERROR(IF(A241 = "", "", INDEX(CAFR_Data[FY 2010], MATCH(A241, CAFR_Data[CFDA], 0))), "Not Reported in CAFR")</f>
        <v/>
      </c>
      <c r="D241" s="4" t="str">
        <f>IFERROR(IF(A241=  "", "", INDEX(CAFR_Data[FY 2018 Adjusted], MATCH(A241, CAFR_Data[CFDA], 0))), "Not Reported in CAFR")</f>
        <v/>
      </c>
      <c r="E241" s="4" t="str">
        <f>IFERROR(IF(A241 = "", "", INDEX(CAFR_Data[Cost of Inflation], MATCH(A241, CAFR_Data[CFDA], 0))), 0)</f>
        <v/>
      </c>
      <c r="F241" s="26" t="str">
        <f>IFERROR(RANK(E241, $E$6:$E$369)+COUNTIF($E$6:E241, E241) - 1, "")</f>
        <v/>
      </c>
      <c r="H241">
        <v>236</v>
      </c>
      <c r="I241" t="str">
        <f t="shared" si="6"/>
        <v/>
      </c>
      <c r="J241" s="2" t="str">
        <f t="shared" si="7"/>
        <v/>
      </c>
    </row>
    <row r="242" spans="1:10" x14ac:dyDescent="0.25">
      <c r="A242" s="9" t="str">
        <f>IF(Control!$F244="","",INDEX(MemberOrg_Data[CFDA], Control!$F244))</f>
        <v/>
      </c>
      <c r="B242" s="4" t="str">
        <f>IFERROR(INDEX(CAFR_Data[Grant Name], MATCH(A242, CAFR_Data[CFDA], 0)), "")</f>
        <v/>
      </c>
      <c r="C242" s="4" t="str">
        <f>IFERROR(IF(A242 = "", "", INDEX(CAFR_Data[FY 2010], MATCH(A242, CAFR_Data[CFDA], 0))), "Not Reported in CAFR")</f>
        <v/>
      </c>
      <c r="D242" s="4" t="str">
        <f>IFERROR(IF(A242=  "", "", INDEX(CAFR_Data[FY 2018 Adjusted], MATCH(A242, CAFR_Data[CFDA], 0))), "Not Reported in CAFR")</f>
        <v/>
      </c>
      <c r="E242" s="4" t="str">
        <f>IFERROR(IF(A242 = "", "", INDEX(CAFR_Data[Cost of Inflation], MATCH(A242, CAFR_Data[CFDA], 0))), 0)</f>
        <v/>
      </c>
      <c r="F242" s="26" t="str">
        <f>IFERROR(RANK(E242, $E$6:$E$369)+COUNTIF($E$6:E242, E242) - 1, "")</f>
        <v/>
      </c>
      <c r="H242">
        <v>237</v>
      </c>
      <c r="I242" t="str">
        <f t="shared" si="6"/>
        <v/>
      </c>
      <c r="J242" s="2" t="str">
        <f t="shared" si="7"/>
        <v/>
      </c>
    </row>
    <row r="243" spans="1:10" x14ac:dyDescent="0.25">
      <c r="A243" s="9" t="str">
        <f>IF(Control!$F245="","",INDEX(MemberOrg_Data[CFDA], Control!$F245))</f>
        <v/>
      </c>
      <c r="B243" s="4" t="str">
        <f>IFERROR(INDEX(CAFR_Data[Grant Name], MATCH(A243, CAFR_Data[CFDA], 0)), "")</f>
        <v/>
      </c>
      <c r="C243" s="4" t="str">
        <f>IFERROR(IF(A243 = "", "", INDEX(CAFR_Data[FY 2010], MATCH(A243, CAFR_Data[CFDA], 0))), "Not Reported in CAFR")</f>
        <v/>
      </c>
      <c r="D243" s="4" t="str">
        <f>IFERROR(IF(A243=  "", "", INDEX(CAFR_Data[FY 2018 Adjusted], MATCH(A243, CAFR_Data[CFDA], 0))), "Not Reported in CAFR")</f>
        <v/>
      </c>
      <c r="E243" s="4" t="str">
        <f>IFERROR(IF(A243 = "", "", INDEX(CAFR_Data[Cost of Inflation], MATCH(A243, CAFR_Data[CFDA], 0))), 0)</f>
        <v/>
      </c>
      <c r="F243" s="26" t="str">
        <f>IFERROR(RANK(E243, $E$6:$E$369)+COUNTIF($E$6:E243, E243) - 1, "")</f>
        <v/>
      </c>
      <c r="H243">
        <v>238</v>
      </c>
      <c r="I243" t="str">
        <f t="shared" si="6"/>
        <v/>
      </c>
      <c r="J243" s="2" t="str">
        <f t="shared" si="7"/>
        <v/>
      </c>
    </row>
    <row r="244" spans="1:10" x14ac:dyDescent="0.25">
      <c r="A244" s="9" t="str">
        <f>IF(Control!$F246="","",INDEX(MemberOrg_Data[CFDA], Control!$F246))</f>
        <v/>
      </c>
      <c r="B244" s="4" t="str">
        <f>IFERROR(INDEX(CAFR_Data[Grant Name], MATCH(A244, CAFR_Data[CFDA], 0)), "")</f>
        <v/>
      </c>
      <c r="C244" s="4" t="str">
        <f>IFERROR(IF(A244 = "", "", INDEX(CAFR_Data[FY 2010], MATCH(A244, CAFR_Data[CFDA], 0))), "Not Reported in CAFR")</f>
        <v/>
      </c>
      <c r="D244" s="4" t="str">
        <f>IFERROR(IF(A244=  "", "", INDEX(CAFR_Data[FY 2018 Adjusted], MATCH(A244, CAFR_Data[CFDA], 0))), "Not Reported in CAFR")</f>
        <v/>
      </c>
      <c r="E244" s="4" t="str">
        <f>IFERROR(IF(A244 = "", "", INDEX(CAFR_Data[Cost of Inflation], MATCH(A244, CAFR_Data[CFDA], 0))), 0)</f>
        <v/>
      </c>
      <c r="F244" s="26" t="str">
        <f>IFERROR(RANK(E244, $E$6:$E$369)+COUNTIF($E$6:E244, E244) - 1, "")</f>
        <v/>
      </c>
      <c r="H244">
        <v>239</v>
      </c>
      <c r="I244" t="str">
        <f t="shared" si="6"/>
        <v/>
      </c>
      <c r="J244" s="2" t="str">
        <f t="shared" si="7"/>
        <v/>
      </c>
    </row>
    <row r="245" spans="1:10" x14ac:dyDescent="0.25">
      <c r="A245" s="9" t="str">
        <f>IF(Control!$F247="","",INDEX(MemberOrg_Data[CFDA], Control!$F247))</f>
        <v/>
      </c>
      <c r="B245" s="4" t="str">
        <f>IFERROR(INDEX(CAFR_Data[Grant Name], MATCH(A245, CAFR_Data[CFDA], 0)), "")</f>
        <v/>
      </c>
      <c r="C245" s="4" t="str">
        <f>IFERROR(IF(A245 = "", "", INDEX(CAFR_Data[FY 2010], MATCH(A245, CAFR_Data[CFDA], 0))), "Not Reported in CAFR")</f>
        <v/>
      </c>
      <c r="D245" s="4" t="str">
        <f>IFERROR(IF(A245=  "", "", INDEX(CAFR_Data[FY 2018 Adjusted], MATCH(A245, CAFR_Data[CFDA], 0))), "Not Reported in CAFR")</f>
        <v/>
      </c>
      <c r="E245" s="4" t="str">
        <f>IFERROR(IF(A245 = "", "", INDEX(CAFR_Data[Cost of Inflation], MATCH(A245, CAFR_Data[CFDA], 0))), 0)</f>
        <v/>
      </c>
      <c r="F245" s="26" t="str">
        <f>IFERROR(RANK(E245, $E$6:$E$369)+COUNTIF($E$6:E245, E245) - 1, "")</f>
        <v/>
      </c>
      <c r="H245">
        <v>240</v>
      </c>
      <c r="I245" t="str">
        <f t="shared" si="6"/>
        <v/>
      </c>
      <c r="J245" s="2" t="str">
        <f t="shared" si="7"/>
        <v/>
      </c>
    </row>
    <row r="246" spans="1:10" x14ac:dyDescent="0.25">
      <c r="A246" s="9" t="str">
        <f>IF(Control!$F248="","",INDEX(MemberOrg_Data[CFDA], Control!$F248))</f>
        <v/>
      </c>
      <c r="B246" s="4" t="str">
        <f>IFERROR(INDEX(CAFR_Data[Grant Name], MATCH(A246, CAFR_Data[CFDA], 0)), "")</f>
        <v/>
      </c>
      <c r="C246" s="4" t="str">
        <f>IFERROR(IF(A246 = "", "", INDEX(CAFR_Data[FY 2010], MATCH(A246, CAFR_Data[CFDA], 0))), "Not Reported in CAFR")</f>
        <v/>
      </c>
      <c r="D246" s="4" t="str">
        <f>IFERROR(IF(A246=  "", "", INDEX(CAFR_Data[FY 2018 Adjusted], MATCH(A246, CAFR_Data[CFDA], 0))), "Not Reported in CAFR")</f>
        <v/>
      </c>
      <c r="E246" s="4" t="str">
        <f>IFERROR(IF(A246 = "", "", INDEX(CAFR_Data[Cost of Inflation], MATCH(A246, CAFR_Data[CFDA], 0))), 0)</f>
        <v/>
      </c>
      <c r="F246" s="26" t="str">
        <f>IFERROR(RANK(E246, $E$6:$E$369)+COUNTIF($E$6:E246, E246) - 1, "")</f>
        <v/>
      </c>
      <c r="H246">
        <v>241</v>
      </c>
      <c r="I246" t="str">
        <f t="shared" si="6"/>
        <v/>
      </c>
      <c r="J246" s="2" t="str">
        <f t="shared" si="7"/>
        <v/>
      </c>
    </row>
    <row r="247" spans="1:10" x14ac:dyDescent="0.25">
      <c r="A247" s="9" t="str">
        <f>IF(Control!$F249="","",INDEX(MemberOrg_Data[CFDA], Control!$F249))</f>
        <v/>
      </c>
      <c r="B247" s="4" t="str">
        <f>IFERROR(INDEX(CAFR_Data[Grant Name], MATCH(A247, CAFR_Data[CFDA], 0)), "")</f>
        <v/>
      </c>
      <c r="C247" s="4" t="str">
        <f>IFERROR(IF(A247 = "", "", INDEX(CAFR_Data[FY 2010], MATCH(A247, CAFR_Data[CFDA], 0))), "Not Reported in CAFR")</f>
        <v/>
      </c>
      <c r="D247" s="4" t="str">
        <f>IFERROR(IF(A247=  "", "", INDEX(CAFR_Data[FY 2018 Adjusted], MATCH(A247, CAFR_Data[CFDA], 0))), "Not Reported in CAFR")</f>
        <v/>
      </c>
      <c r="E247" s="4" t="str">
        <f>IFERROR(IF(A247 = "", "", INDEX(CAFR_Data[Cost of Inflation], MATCH(A247, CAFR_Data[CFDA], 0))), 0)</f>
        <v/>
      </c>
      <c r="F247" s="26" t="str">
        <f>IFERROR(RANK(E247, $E$6:$E$369)+COUNTIF($E$6:E247, E247) - 1, "")</f>
        <v/>
      </c>
      <c r="H247">
        <v>242</v>
      </c>
      <c r="I247" t="str">
        <f t="shared" si="6"/>
        <v/>
      </c>
      <c r="J247" s="2" t="str">
        <f t="shared" si="7"/>
        <v/>
      </c>
    </row>
    <row r="248" spans="1:10" x14ac:dyDescent="0.25">
      <c r="A248" s="9" t="str">
        <f>IF(Control!$F250="","",INDEX(MemberOrg_Data[CFDA], Control!$F250))</f>
        <v/>
      </c>
      <c r="B248" s="4" t="str">
        <f>IFERROR(INDEX(CAFR_Data[Grant Name], MATCH(A248, CAFR_Data[CFDA], 0)), "")</f>
        <v/>
      </c>
      <c r="C248" s="4" t="str">
        <f>IFERROR(IF(A248 = "", "", INDEX(CAFR_Data[FY 2010], MATCH(A248, CAFR_Data[CFDA], 0))), "Not Reported in CAFR")</f>
        <v/>
      </c>
      <c r="D248" s="4" t="str">
        <f>IFERROR(IF(A248=  "", "", INDEX(CAFR_Data[FY 2018 Adjusted], MATCH(A248, CAFR_Data[CFDA], 0))), "Not Reported in CAFR")</f>
        <v/>
      </c>
      <c r="E248" s="4" t="str">
        <f>IFERROR(IF(A248 = "", "", INDEX(CAFR_Data[Cost of Inflation], MATCH(A248, CAFR_Data[CFDA], 0))), 0)</f>
        <v/>
      </c>
      <c r="F248" s="26" t="str">
        <f>IFERROR(RANK(E248, $E$6:$E$369)+COUNTIF($E$6:E248, E248) - 1, "")</f>
        <v/>
      </c>
      <c r="H248">
        <v>243</v>
      </c>
      <c r="I248" t="str">
        <f t="shared" si="6"/>
        <v/>
      </c>
      <c r="J248" s="2" t="str">
        <f t="shared" si="7"/>
        <v/>
      </c>
    </row>
    <row r="249" spans="1:10" x14ac:dyDescent="0.25">
      <c r="A249" s="9" t="str">
        <f>IF(Control!$F251="","",INDEX(MemberOrg_Data[CFDA], Control!$F251))</f>
        <v/>
      </c>
      <c r="B249" s="4" t="str">
        <f>IFERROR(INDEX(CAFR_Data[Grant Name], MATCH(A249, CAFR_Data[CFDA], 0)), "")</f>
        <v/>
      </c>
      <c r="C249" s="4" t="str">
        <f>IFERROR(IF(A249 = "", "", INDEX(CAFR_Data[FY 2010], MATCH(A249, CAFR_Data[CFDA], 0))), "Not Reported in CAFR")</f>
        <v/>
      </c>
      <c r="D249" s="4" t="str">
        <f>IFERROR(IF(A249=  "", "", INDEX(CAFR_Data[FY 2018 Adjusted], MATCH(A249, CAFR_Data[CFDA], 0))), "Not Reported in CAFR")</f>
        <v/>
      </c>
      <c r="E249" s="4" t="str">
        <f>IFERROR(IF(A249 = "", "", INDEX(CAFR_Data[Cost of Inflation], MATCH(A249, CAFR_Data[CFDA], 0))), 0)</f>
        <v/>
      </c>
      <c r="F249" s="26" t="str">
        <f>IFERROR(RANK(E249, $E$6:$E$369)+COUNTIF($E$6:E249, E249) - 1, "")</f>
        <v/>
      </c>
      <c r="H249">
        <v>244</v>
      </c>
      <c r="I249" t="str">
        <f t="shared" si="6"/>
        <v/>
      </c>
      <c r="J249" s="2" t="str">
        <f t="shared" si="7"/>
        <v/>
      </c>
    </row>
    <row r="250" spans="1:10" x14ac:dyDescent="0.25">
      <c r="A250" s="9" t="str">
        <f>IF(Control!$F252="","",INDEX(MemberOrg_Data[CFDA], Control!$F252))</f>
        <v/>
      </c>
      <c r="B250" s="4" t="str">
        <f>IFERROR(INDEX(CAFR_Data[Grant Name], MATCH(A250, CAFR_Data[CFDA], 0)), "")</f>
        <v/>
      </c>
      <c r="C250" s="4" t="str">
        <f>IFERROR(IF(A250 = "", "", INDEX(CAFR_Data[FY 2010], MATCH(A250, CAFR_Data[CFDA], 0))), "Not Reported in CAFR")</f>
        <v/>
      </c>
      <c r="D250" s="4" t="str">
        <f>IFERROR(IF(A250=  "", "", INDEX(CAFR_Data[FY 2018 Adjusted], MATCH(A250, CAFR_Data[CFDA], 0))), "Not Reported in CAFR")</f>
        <v/>
      </c>
      <c r="E250" s="4" t="str">
        <f>IFERROR(IF(A250 = "", "", INDEX(CAFR_Data[Cost of Inflation], MATCH(A250, CAFR_Data[CFDA], 0))), 0)</f>
        <v/>
      </c>
      <c r="F250" s="26" t="str">
        <f>IFERROR(RANK(E250, $E$6:$E$369)+COUNTIF($E$6:E250, E250) - 1, "")</f>
        <v/>
      </c>
      <c r="H250">
        <v>245</v>
      </c>
      <c r="I250" t="str">
        <f t="shared" si="6"/>
        <v/>
      </c>
      <c r="J250" s="2" t="str">
        <f t="shared" si="7"/>
        <v/>
      </c>
    </row>
    <row r="251" spans="1:10" x14ac:dyDescent="0.25">
      <c r="A251" s="9" t="str">
        <f>IF(Control!$F253="","",INDEX(MemberOrg_Data[CFDA], Control!$F253))</f>
        <v/>
      </c>
      <c r="B251" s="4" t="str">
        <f>IFERROR(INDEX(CAFR_Data[Grant Name], MATCH(A251, CAFR_Data[CFDA], 0)), "")</f>
        <v/>
      </c>
      <c r="C251" s="4" t="str">
        <f>IFERROR(IF(A251 = "", "", INDEX(CAFR_Data[FY 2010], MATCH(A251, CAFR_Data[CFDA], 0))), "Not Reported in CAFR")</f>
        <v/>
      </c>
      <c r="D251" s="4" t="str">
        <f>IFERROR(IF(A251=  "", "", INDEX(CAFR_Data[FY 2018 Adjusted], MATCH(A251, CAFR_Data[CFDA], 0))), "Not Reported in CAFR")</f>
        <v/>
      </c>
      <c r="E251" s="4" t="str">
        <f>IFERROR(IF(A251 = "", "", INDEX(CAFR_Data[Cost of Inflation], MATCH(A251, CAFR_Data[CFDA], 0))), 0)</f>
        <v/>
      </c>
      <c r="F251" s="26" t="str">
        <f>IFERROR(RANK(E251, $E$6:$E$369)+COUNTIF($E$6:E251, E251) - 1, "")</f>
        <v/>
      </c>
      <c r="H251">
        <v>246</v>
      </c>
      <c r="I251" t="str">
        <f t="shared" si="6"/>
        <v/>
      </c>
      <c r="J251" s="2" t="str">
        <f t="shared" si="7"/>
        <v/>
      </c>
    </row>
    <row r="252" spans="1:10" x14ac:dyDescent="0.25">
      <c r="A252" s="9" t="str">
        <f>IF(Control!$F254="","",INDEX(MemberOrg_Data[CFDA], Control!$F254))</f>
        <v/>
      </c>
      <c r="B252" s="4" t="str">
        <f>IFERROR(INDEX(CAFR_Data[Grant Name], MATCH(A252, CAFR_Data[CFDA], 0)), "")</f>
        <v/>
      </c>
      <c r="C252" s="4" t="str">
        <f>IFERROR(IF(A252 = "", "", INDEX(CAFR_Data[FY 2010], MATCH(A252, CAFR_Data[CFDA], 0))), "Not Reported in CAFR")</f>
        <v/>
      </c>
      <c r="D252" s="4" t="str">
        <f>IFERROR(IF(A252=  "", "", INDEX(CAFR_Data[FY 2018 Adjusted], MATCH(A252, CAFR_Data[CFDA], 0))), "Not Reported in CAFR")</f>
        <v/>
      </c>
      <c r="E252" s="4" t="str">
        <f>IFERROR(IF(A252 = "", "", INDEX(CAFR_Data[Cost of Inflation], MATCH(A252, CAFR_Data[CFDA], 0))), 0)</f>
        <v/>
      </c>
      <c r="F252" s="26" t="str">
        <f>IFERROR(RANK(E252, $E$6:$E$369)+COUNTIF($E$6:E252, E252) - 1, "")</f>
        <v/>
      </c>
      <c r="H252">
        <v>247</v>
      </c>
      <c r="I252" t="str">
        <f t="shared" si="6"/>
        <v/>
      </c>
      <c r="J252" s="2" t="str">
        <f t="shared" si="7"/>
        <v/>
      </c>
    </row>
    <row r="253" spans="1:10" x14ac:dyDescent="0.25">
      <c r="A253" s="9" t="str">
        <f>IF(Control!$F255="","",INDEX(MemberOrg_Data[CFDA], Control!$F255))</f>
        <v/>
      </c>
      <c r="B253" s="4" t="str">
        <f>IFERROR(INDEX(CAFR_Data[Grant Name], MATCH(A253, CAFR_Data[CFDA], 0)), "")</f>
        <v/>
      </c>
      <c r="C253" s="4" t="str">
        <f>IFERROR(IF(A253 = "", "", INDEX(CAFR_Data[FY 2010], MATCH(A253, CAFR_Data[CFDA], 0))), "Not Reported in CAFR")</f>
        <v/>
      </c>
      <c r="D253" s="4" t="str">
        <f>IFERROR(IF(A253=  "", "", INDEX(CAFR_Data[FY 2018 Adjusted], MATCH(A253, CAFR_Data[CFDA], 0))), "Not Reported in CAFR")</f>
        <v/>
      </c>
      <c r="E253" s="4" t="str">
        <f>IFERROR(IF(A253 = "", "", INDEX(CAFR_Data[Cost of Inflation], MATCH(A253, CAFR_Data[CFDA], 0))), 0)</f>
        <v/>
      </c>
      <c r="F253" s="26" t="str">
        <f>IFERROR(RANK(E253, $E$6:$E$369)+COUNTIF($E$6:E253, E253) - 1, "")</f>
        <v/>
      </c>
      <c r="H253">
        <v>248</v>
      </c>
      <c r="I253" t="str">
        <f t="shared" si="6"/>
        <v/>
      </c>
      <c r="J253" s="2" t="str">
        <f t="shared" si="7"/>
        <v/>
      </c>
    </row>
    <row r="254" spans="1:10" x14ac:dyDescent="0.25">
      <c r="A254" s="9" t="str">
        <f>IF(Control!$F256="","",INDEX(MemberOrg_Data[CFDA], Control!$F256))</f>
        <v/>
      </c>
      <c r="B254" s="4" t="str">
        <f>IFERROR(INDEX(CAFR_Data[Grant Name], MATCH(A254, CAFR_Data[CFDA], 0)), "")</f>
        <v/>
      </c>
      <c r="C254" s="4" t="str">
        <f>IFERROR(IF(A254 = "", "", INDEX(CAFR_Data[FY 2010], MATCH(A254, CAFR_Data[CFDA], 0))), "Not Reported in CAFR")</f>
        <v/>
      </c>
      <c r="D254" s="4" t="str">
        <f>IFERROR(IF(A254=  "", "", INDEX(CAFR_Data[FY 2018 Adjusted], MATCH(A254, CAFR_Data[CFDA], 0))), "Not Reported in CAFR")</f>
        <v/>
      </c>
      <c r="E254" s="4" t="str">
        <f>IFERROR(IF(A254 = "", "", INDEX(CAFR_Data[Cost of Inflation], MATCH(A254, CAFR_Data[CFDA], 0))), 0)</f>
        <v/>
      </c>
      <c r="F254" s="26" t="str">
        <f>IFERROR(RANK(E254, $E$6:$E$369)+COUNTIF($E$6:E254, E254) - 1, "")</f>
        <v/>
      </c>
      <c r="H254">
        <v>249</v>
      </c>
      <c r="I254" t="str">
        <f t="shared" si="6"/>
        <v/>
      </c>
      <c r="J254" s="2" t="str">
        <f t="shared" si="7"/>
        <v/>
      </c>
    </row>
    <row r="255" spans="1:10" x14ac:dyDescent="0.25">
      <c r="A255" s="9" t="str">
        <f>IF(Control!$F257="","",INDEX(MemberOrg_Data[CFDA], Control!$F257))</f>
        <v/>
      </c>
      <c r="B255" s="4" t="str">
        <f>IFERROR(INDEX(CAFR_Data[Grant Name], MATCH(A255, CAFR_Data[CFDA], 0)), "")</f>
        <v/>
      </c>
      <c r="C255" s="4" t="str">
        <f>IFERROR(IF(A255 = "", "", INDEX(CAFR_Data[FY 2010], MATCH(A255, CAFR_Data[CFDA], 0))), "Not Reported in CAFR")</f>
        <v/>
      </c>
      <c r="D255" s="4" t="str">
        <f>IFERROR(IF(A255=  "", "", INDEX(CAFR_Data[FY 2018 Adjusted], MATCH(A255, CAFR_Data[CFDA], 0))), "Not Reported in CAFR")</f>
        <v/>
      </c>
      <c r="E255" s="4" t="str">
        <f>IFERROR(IF(A255 = "", "", INDEX(CAFR_Data[Cost of Inflation], MATCH(A255, CAFR_Data[CFDA], 0))), 0)</f>
        <v/>
      </c>
      <c r="F255" s="26" t="str">
        <f>IFERROR(RANK(E255, $E$6:$E$369)+COUNTIF($E$6:E255, E255) - 1, "")</f>
        <v/>
      </c>
      <c r="H255">
        <v>250</v>
      </c>
      <c r="I255" t="str">
        <f t="shared" si="6"/>
        <v/>
      </c>
      <c r="J255" s="2" t="str">
        <f t="shared" si="7"/>
        <v/>
      </c>
    </row>
    <row r="256" spans="1:10" x14ac:dyDescent="0.25">
      <c r="A256" s="9" t="str">
        <f>IF(Control!$F258="","",INDEX(MemberOrg_Data[CFDA], Control!$F258))</f>
        <v/>
      </c>
      <c r="B256" s="4" t="str">
        <f>IFERROR(INDEX(CAFR_Data[Grant Name], MATCH(A256, CAFR_Data[CFDA], 0)), "")</f>
        <v/>
      </c>
      <c r="C256" s="4" t="str">
        <f>IFERROR(IF(A256 = "", "", INDEX(CAFR_Data[FY 2010], MATCH(A256, CAFR_Data[CFDA], 0))), "Not Reported in CAFR")</f>
        <v/>
      </c>
      <c r="D256" s="4" t="str">
        <f>IFERROR(IF(A256=  "", "", INDEX(CAFR_Data[FY 2018 Adjusted], MATCH(A256, CAFR_Data[CFDA], 0))), "Not Reported in CAFR")</f>
        <v/>
      </c>
      <c r="E256" s="4" t="str">
        <f>IFERROR(IF(A256 = "", "", INDEX(CAFR_Data[Cost of Inflation], MATCH(A256, CAFR_Data[CFDA], 0))), 0)</f>
        <v/>
      </c>
      <c r="F256" s="26" t="str">
        <f>IFERROR(RANK(E256, $E$6:$E$369)+COUNTIF($E$6:E256, E256) - 1, "")</f>
        <v/>
      </c>
      <c r="H256">
        <v>251</v>
      </c>
      <c r="I256" t="str">
        <f t="shared" si="6"/>
        <v/>
      </c>
      <c r="J256" s="2" t="str">
        <f t="shared" si="7"/>
        <v/>
      </c>
    </row>
    <row r="257" spans="1:10" x14ac:dyDescent="0.25">
      <c r="A257" s="9" t="str">
        <f>IF(Control!$F259="","",INDEX(MemberOrg_Data[CFDA], Control!$F259))</f>
        <v/>
      </c>
      <c r="B257" s="4" t="str">
        <f>IFERROR(INDEX(CAFR_Data[Grant Name], MATCH(A257, CAFR_Data[CFDA], 0)), "")</f>
        <v/>
      </c>
      <c r="C257" s="4" t="str">
        <f>IFERROR(IF(A257 = "", "", INDEX(CAFR_Data[FY 2010], MATCH(A257, CAFR_Data[CFDA], 0))), "Not Reported in CAFR")</f>
        <v/>
      </c>
      <c r="D257" s="4" t="str">
        <f>IFERROR(IF(A257=  "", "", INDEX(CAFR_Data[FY 2018 Adjusted], MATCH(A257, CAFR_Data[CFDA], 0))), "Not Reported in CAFR")</f>
        <v/>
      </c>
      <c r="E257" s="4" t="str">
        <f>IFERROR(IF(A257 = "", "", INDEX(CAFR_Data[Cost of Inflation], MATCH(A257, CAFR_Data[CFDA], 0))), 0)</f>
        <v/>
      </c>
      <c r="F257" s="26" t="str">
        <f>IFERROR(RANK(E257, $E$6:$E$369)+COUNTIF($E$6:E257, E257) - 1, "")</f>
        <v/>
      </c>
      <c r="H257">
        <v>252</v>
      </c>
      <c r="I257" t="str">
        <f t="shared" si="6"/>
        <v/>
      </c>
      <c r="J257" s="2" t="str">
        <f t="shared" si="7"/>
        <v/>
      </c>
    </row>
    <row r="258" spans="1:10" x14ac:dyDescent="0.25">
      <c r="A258" s="9" t="str">
        <f>IF(Control!$F260="","",INDEX(MemberOrg_Data[CFDA], Control!$F260))</f>
        <v/>
      </c>
      <c r="B258" s="4" t="str">
        <f>IFERROR(INDEX(CAFR_Data[Grant Name], MATCH(A258, CAFR_Data[CFDA], 0)), "")</f>
        <v/>
      </c>
      <c r="C258" s="4" t="str">
        <f>IFERROR(IF(A258 = "", "", INDEX(CAFR_Data[FY 2010], MATCH(A258, CAFR_Data[CFDA], 0))), "Not Reported in CAFR")</f>
        <v/>
      </c>
      <c r="D258" s="4" t="str">
        <f>IFERROR(IF(A258=  "", "", INDEX(CAFR_Data[FY 2018 Adjusted], MATCH(A258, CAFR_Data[CFDA], 0))), "Not Reported in CAFR")</f>
        <v/>
      </c>
      <c r="E258" s="4" t="str">
        <f>IFERROR(IF(A258 = "", "", INDEX(CAFR_Data[Cost of Inflation], MATCH(A258, CAFR_Data[CFDA], 0))), 0)</f>
        <v/>
      </c>
      <c r="F258" s="26" t="str">
        <f>IFERROR(RANK(E258, $E$6:$E$369)+COUNTIF($E$6:E258, E258) - 1, "")</f>
        <v/>
      </c>
      <c r="H258">
        <v>253</v>
      </c>
      <c r="I258" t="str">
        <f t="shared" si="6"/>
        <v/>
      </c>
      <c r="J258" s="2" t="str">
        <f t="shared" si="7"/>
        <v/>
      </c>
    </row>
    <row r="259" spans="1:10" x14ac:dyDescent="0.25">
      <c r="A259" s="9" t="str">
        <f>IF(Control!$F261="","",INDEX(MemberOrg_Data[CFDA], Control!$F261))</f>
        <v/>
      </c>
      <c r="B259" s="4" t="str">
        <f>IFERROR(INDEX(CAFR_Data[Grant Name], MATCH(A259, CAFR_Data[CFDA], 0)), "")</f>
        <v/>
      </c>
      <c r="C259" s="4" t="str">
        <f>IFERROR(IF(A259 = "", "", INDEX(CAFR_Data[FY 2010], MATCH(A259, CAFR_Data[CFDA], 0))), "Not Reported in CAFR")</f>
        <v/>
      </c>
      <c r="D259" s="4" t="str">
        <f>IFERROR(IF(A259=  "", "", INDEX(CAFR_Data[FY 2018 Adjusted], MATCH(A259, CAFR_Data[CFDA], 0))), "Not Reported in CAFR")</f>
        <v/>
      </c>
      <c r="E259" s="4" t="str">
        <f>IFERROR(IF(A259 = "", "", INDEX(CAFR_Data[Cost of Inflation], MATCH(A259, CAFR_Data[CFDA], 0))), 0)</f>
        <v/>
      </c>
      <c r="F259" s="26" t="str">
        <f>IFERROR(RANK(E259, $E$6:$E$369)+COUNTIF($E$6:E259, E259) - 1, "")</f>
        <v/>
      </c>
      <c r="H259">
        <v>254</v>
      </c>
      <c r="I259" t="str">
        <f t="shared" si="6"/>
        <v/>
      </c>
      <c r="J259" s="2" t="str">
        <f t="shared" si="7"/>
        <v/>
      </c>
    </row>
    <row r="260" spans="1:10" x14ac:dyDescent="0.25">
      <c r="A260" s="9" t="str">
        <f>IF(Control!$F262="","",INDEX(MemberOrg_Data[CFDA], Control!$F262))</f>
        <v/>
      </c>
      <c r="B260" s="4" t="str">
        <f>IFERROR(INDEX(CAFR_Data[Grant Name], MATCH(A260, CAFR_Data[CFDA], 0)), "")</f>
        <v/>
      </c>
      <c r="C260" s="4" t="str">
        <f>IFERROR(IF(A260 = "", "", INDEX(CAFR_Data[FY 2010], MATCH(A260, CAFR_Data[CFDA], 0))), "Not Reported in CAFR")</f>
        <v/>
      </c>
      <c r="D260" s="4" t="str">
        <f>IFERROR(IF(A260=  "", "", INDEX(CAFR_Data[FY 2018 Adjusted], MATCH(A260, CAFR_Data[CFDA], 0))), "Not Reported in CAFR")</f>
        <v/>
      </c>
      <c r="E260" s="4" t="str">
        <f>IFERROR(IF(A260 = "", "", INDEX(CAFR_Data[Cost of Inflation], MATCH(A260, CAFR_Data[CFDA], 0))), 0)</f>
        <v/>
      </c>
      <c r="F260" s="26" t="str">
        <f>IFERROR(RANK(E260, $E$6:$E$369)+COUNTIF($E$6:E260, E260) - 1, "")</f>
        <v/>
      </c>
      <c r="H260">
        <v>255</v>
      </c>
      <c r="I260" t="str">
        <f t="shared" si="6"/>
        <v/>
      </c>
      <c r="J260" s="2" t="str">
        <f t="shared" si="7"/>
        <v/>
      </c>
    </row>
    <row r="261" spans="1:10" x14ac:dyDescent="0.25">
      <c r="A261" s="9" t="str">
        <f>IF(Control!$F263="","",INDEX(MemberOrg_Data[CFDA], Control!$F263))</f>
        <v/>
      </c>
      <c r="B261" s="4" t="str">
        <f>IFERROR(INDEX(CAFR_Data[Grant Name], MATCH(A261, CAFR_Data[CFDA], 0)), "")</f>
        <v/>
      </c>
      <c r="C261" s="4" t="str">
        <f>IFERROR(IF(A261 = "", "", INDEX(CAFR_Data[FY 2010], MATCH(A261, CAFR_Data[CFDA], 0))), "Not Reported in CAFR")</f>
        <v/>
      </c>
      <c r="D261" s="4" t="str">
        <f>IFERROR(IF(A261=  "", "", INDEX(CAFR_Data[FY 2018 Adjusted], MATCH(A261, CAFR_Data[CFDA], 0))), "Not Reported in CAFR")</f>
        <v/>
      </c>
      <c r="E261" s="4" t="str">
        <f>IFERROR(IF(A261 = "", "", INDEX(CAFR_Data[Cost of Inflation], MATCH(A261, CAFR_Data[CFDA], 0))), 0)</f>
        <v/>
      </c>
      <c r="F261" s="26" t="str">
        <f>IFERROR(RANK(E261, $E$6:$E$369)+COUNTIF($E$6:E261, E261) - 1, "")</f>
        <v/>
      </c>
      <c r="H261">
        <v>256</v>
      </c>
      <c r="I261" t="str">
        <f t="shared" si="6"/>
        <v/>
      </c>
      <c r="J261" s="2" t="str">
        <f t="shared" si="7"/>
        <v/>
      </c>
    </row>
    <row r="262" spans="1:10" x14ac:dyDescent="0.25">
      <c r="A262" s="27" t="str">
        <f>IF(Control!$F264="","",INDEX(MemberOrg_Data[CFDA], Control!$F264))</f>
        <v/>
      </c>
      <c r="B262" s="4" t="str">
        <f>IFERROR(INDEX(CAFR_Data[Grant Name], MATCH(A262, CAFR_Data[CFDA], 0)), "")</f>
        <v/>
      </c>
      <c r="C262" s="4" t="str">
        <f>IFERROR(IF(A262 = "", "", INDEX(CAFR_Data[FY 2010], MATCH(A262, CAFR_Data[CFDA], 0))), "Not Reported in CAFR")</f>
        <v/>
      </c>
      <c r="D262" s="4" t="str">
        <f>IFERROR(IF(A262=  "", "", INDEX(CAFR_Data[FY 2018 Adjusted], MATCH(A262, CAFR_Data[CFDA], 0))), "Not Reported in CAFR")</f>
        <v/>
      </c>
      <c r="E262" s="4" t="str">
        <f>IFERROR(IF(A262 = "", "", INDEX(CAFR_Data[Cost of Inflation], MATCH(A262, CAFR_Data[CFDA], 0))), 0)</f>
        <v/>
      </c>
      <c r="F262" s="26" t="str">
        <f>IFERROR(RANK(E262, $E$6:$E$369)+COUNTIF($E$6:E262, E262) - 1, "")</f>
        <v/>
      </c>
      <c r="H262">
        <v>257</v>
      </c>
      <c r="I262" t="str">
        <f t="shared" si="6"/>
        <v/>
      </c>
      <c r="J262" s="2" t="str">
        <f t="shared" si="7"/>
        <v/>
      </c>
    </row>
    <row r="263" spans="1:10" x14ac:dyDescent="0.25">
      <c r="B263" s="2" t="str">
        <f>IFERROR(INDEX(CAFR_Data[Grant Name], MATCH(A263, CAFR_Data[CFDA], 0)), "")</f>
        <v/>
      </c>
      <c r="C263" s="2" t="str">
        <f>IFERROR(IF(A263 = "", "", INDEX(CAFR_Data[FY 2010], MATCH(A263, CAFR_Data[CFDA], 0))), "Not Reported in CAFR")</f>
        <v/>
      </c>
      <c r="D263" s="2" t="str">
        <f>IFERROR(IF(A263=  "", "", INDEX(CAFR_Data[FY 2018 Adjusted], MATCH(A263, CAFR_Data[CFDA], 0))), "Not Reported in CAFR")</f>
        <v/>
      </c>
      <c r="E263" s="2" t="str">
        <f>IFERROR(IF(A263 = "", "", INDEX(CAFR_Data[Cost of Inflation], MATCH(A263, CAFR_Data[CFDA], 0))), "Not Reported in CAFR")</f>
        <v/>
      </c>
      <c r="F263" s="6" t="str">
        <f>IFERROR(RANK(E263, $E$6:$E$369)+COUNTIF($E$6:E263, E263) - 1, "")</f>
        <v/>
      </c>
      <c r="H263">
        <v>258</v>
      </c>
      <c r="I263" t="str">
        <f t="shared" ref="I263:I326" si="8">IFERROR(INDEX($A$6:$A$356, MATCH(H263, $F$6:$F$365, 0)), "")</f>
        <v/>
      </c>
      <c r="J263" s="2" t="str">
        <f t="shared" ref="J263:J326" si="9">IFERROR(INDEX($E$6:$E$369, MATCH(H263, $F$6:$F$365, 0)), "")</f>
        <v/>
      </c>
    </row>
    <row r="264" spans="1:10" x14ac:dyDescent="0.25">
      <c r="B264" s="2" t="str">
        <f>IFERROR(INDEX(CAFR_Data[Grant Name], MATCH(A264, CAFR_Data[CFDA], 0)), "")</f>
        <v/>
      </c>
      <c r="C264" s="2" t="str">
        <f>IFERROR(IF(A264 = "", "", INDEX(CAFR_Data[FY 2010], MATCH(A264, CAFR_Data[CFDA], 0))), "Not Reported in CAFR")</f>
        <v/>
      </c>
      <c r="D264" s="2" t="str">
        <f>IFERROR(IF(A264=  "", "", INDEX(CAFR_Data[FY 2018 Adjusted], MATCH(A264, CAFR_Data[CFDA], 0))), "Not Reported in CAFR")</f>
        <v/>
      </c>
      <c r="E264" s="2" t="str">
        <f>IFERROR(IF(A264 = "", "", INDEX(CAFR_Data[Cost of Inflation], MATCH(A264, CAFR_Data[CFDA], 0))), "Not Reported in CAFR")</f>
        <v/>
      </c>
      <c r="F264" s="6" t="str">
        <f>IFERROR(RANK(E264, $E$6:$E$369)+COUNTIF($E$6:E264, E264) - 1, "")</f>
        <v/>
      </c>
      <c r="H264">
        <v>259</v>
      </c>
      <c r="I264" t="str">
        <f t="shared" si="8"/>
        <v/>
      </c>
      <c r="J264" s="2" t="str">
        <f t="shared" si="9"/>
        <v/>
      </c>
    </row>
    <row r="265" spans="1:10" x14ac:dyDescent="0.25">
      <c r="B265" s="2" t="str">
        <f>IFERROR(INDEX(CAFR_Data[Grant Name], MATCH(A265, CAFR_Data[CFDA], 0)), "")</f>
        <v/>
      </c>
      <c r="C265" s="2" t="str">
        <f>IFERROR(IF(A265 = "", "", INDEX(CAFR_Data[FY 2010], MATCH(A265, CAFR_Data[CFDA], 0))), "Not Reported in CAFR")</f>
        <v/>
      </c>
      <c r="D265" s="2" t="str">
        <f>IFERROR(IF(A265=  "", "", INDEX(CAFR_Data[FY 2018 Adjusted], MATCH(A265, CAFR_Data[CFDA], 0))), "Not Reported in CAFR")</f>
        <v/>
      </c>
      <c r="E265" s="2" t="str">
        <f>IFERROR(IF(A265 = "", "", INDEX(CAFR_Data[Cost of Inflation], MATCH(A265, CAFR_Data[CFDA], 0))), "Not Reported in CAFR")</f>
        <v/>
      </c>
      <c r="F265" s="6" t="str">
        <f>IFERROR(RANK(E265, $E$6:$E$369)+COUNTIF($E$6:E265, E265) - 1, "")</f>
        <v/>
      </c>
      <c r="H265">
        <v>260</v>
      </c>
      <c r="I265" t="str">
        <f t="shared" si="8"/>
        <v/>
      </c>
      <c r="J265" s="2" t="str">
        <f t="shared" si="9"/>
        <v/>
      </c>
    </row>
    <row r="266" spans="1:10" x14ac:dyDescent="0.25">
      <c r="B266" s="2" t="str">
        <f>IFERROR(INDEX(CAFR_Data[Grant Name], MATCH(A266, CAFR_Data[CFDA], 0)), "")</f>
        <v/>
      </c>
      <c r="C266" s="2" t="str">
        <f>IFERROR(IF(A266 = "", "", INDEX(CAFR_Data[FY 2010], MATCH(A266, CAFR_Data[CFDA], 0))), "Not Reported in CAFR")</f>
        <v/>
      </c>
      <c r="D266" s="2" t="str">
        <f>IFERROR(IF(A266=  "", "", INDEX(CAFR_Data[FY 2018 Adjusted], MATCH(A266, CAFR_Data[CFDA], 0))), "Not Reported in CAFR")</f>
        <v/>
      </c>
      <c r="E266" s="2" t="str">
        <f>IFERROR(IF(A266 = "", "", INDEX(CAFR_Data[Cost of Inflation], MATCH(A266, CAFR_Data[CFDA], 0))), "Not Reported in CAFR")</f>
        <v/>
      </c>
      <c r="F266" s="6" t="str">
        <f>IFERROR(RANK(E266, $E$6:$E$369)+COUNTIF($E$6:E266, E266) - 1, "")</f>
        <v/>
      </c>
      <c r="H266">
        <v>261</v>
      </c>
      <c r="I266" t="str">
        <f t="shared" si="8"/>
        <v/>
      </c>
      <c r="J266" s="2" t="str">
        <f t="shared" si="9"/>
        <v/>
      </c>
    </row>
    <row r="267" spans="1:10" x14ac:dyDescent="0.25">
      <c r="B267" s="2" t="str">
        <f>IFERROR(INDEX(CAFR_Data[Grant Name], MATCH(A267, CAFR_Data[CFDA], 0)), "")</f>
        <v/>
      </c>
      <c r="C267" s="2" t="str">
        <f>IFERROR(IF(A267 = "", "", INDEX(CAFR_Data[FY 2010], MATCH(A267, CAFR_Data[CFDA], 0))), "Not Reported in CAFR")</f>
        <v/>
      </c>
      <c r="D267" s="2" t="str">
        <f>IFERROR(IF(A267=  "", "", INDEX(CAFR_Data[FY 2018 Adjusted], MATCH(A267, CAFR_Data[CFDA], 0))), "Not Reported in CAFR")</f>
        <v/>
      </c>
      <c r="E267" s="2" t="str">
        <f>IFERROR(IF(A267 = "", "", INDEX(CAFR_Data[Cost of Inflation], MATCH(A267, CAFR_Data[CFDA], 0))), "Not Reported in CAFR")</f>
        <v/>
      </c>
      <c r="F267" s="6" t="str">
        <f>IFERROR(RANK(E267, $E$6:$E$369)+COUNTIF($E$6:E267, E267) - 1, "")</f>
        <v/>
      </c>
      <c r="H267">
        <v>262</v>
      </c>
      <c r="I267" t="str">
        <f t="shared" si="8"/>
        <v/>
      </c>
      <c r="J267" s="2" t="str">
        <f t="shared" si="9"/>
        <v/>
      </c>
    </row>
    <row r="268" spans="1:10" x14ac:dyDescent="0.25">
      <c r="B268" s="2" t="str">
        <f>IFERROR(INDEX(CAFR_Data[Grant Name], MATCH(A268, CAFR_Data[CFDA], 0)), "")</f>
        <v/>
      </c>
      <c r="C268" s="2" t="str">
        <f>IFERROR(IF(A268 = "", "", INDEX(CAFR_Data[FY 2010], MATCH(A268, CAFR_Data[CFDA], 0))), "Not Reported in CAFR")</f>
        <v/>
      </c>
      <c r="D268" s="2" t="str">
        <f>IFERROR(IF(A268=  "", "", INDEX(CAFR_Data[FY 2018 Adjusted], MATCH(A268, CAFR_Data[CFDA], 0))), "Not Reported in CAFR")</f>
        <v/>
      </c>
      <c r="E268" s="2" t="str">
        <f>IFERROR(IF(A268 = "", "", INDEX(CAFR_Data[Cost of Inflation], MATCH(A268, CAFR_Data[CFDA], 0))), "Not Reported in CAFR")</f>
        <v/>
      </c>
      <c r="F268" s="6" t="str">
        <f>IFERROR(RANK(E268, $E$6:$E$369)+COUNTIF($E$6:E268, E268) - 1, "")</f>
        <v/>
      </c>
      <c r="H268">
        <v>263</v>
      </c>
      <c r="I268" t="str">
        <f t="shared" si="8"/>
        <v/>
      </c>
      <c r="J268" s="2" t="str">
        <f t="shared" si="9"/>
        <v/>
      </c>
    </row>
    <row r="269" spans="1:10" x14ac:dyDescent="0.25">
      <c r="B269" s="2" t="str">
        <f>IFERROR(INDEX(CAFR_Data[Grant Name], MATCH(A269, CAFR_Data[CFDA], 0)), "")</f>
        <v/>
      </c>
      <c r="C269" s="2" t="str">
        <f>IFERROR(IF(A269 = "", "", INDEX(CAFR_Data[FY 2010], MATCH(A269, CAFR_Data[CFDA], 0))), "Not Reported in CAFR")</f>
        <v/>
      </c>
      <c r="D269" s="2" t="str">
        <f>IFERROR(IF(A269=  "", "", INDEX(CAFR_Data[FY 2018 Adjusted], MATCH(A269, CAFR_Data[CFDA], 0))), "Not Reported in CAFR")</f>
        <v/>
      </c>
      <c r="E269" s="2" t="str">
        <f>IFERROR(IF(A269 = "", "", INDEX(CAFR_Data[Cost of Inflation], MATCH(A269, CAFR_Data[CFDA], 0))), "Not Reported in CAFR")</f>
        <v/>
      </c>
      <c r="F269" s="6" t="str">
        <f>IFERROR(RANK(E269, $E$6:$E$369)+COUNTIF($E$6:E269, E269) - 1, "")</f>
        <v/>
      </c>
      <c r="H269">
        <v>264</v>
      </c>
      <c r="I269" t="str">
        <f t="shared" si="8"/>
        <v/>
      </c>
      <c r="J269" s="2" t="str">
        <f t="shared" si="9"/>
        <v/>
      </c>
    </row>
    <row r="270" spans="1:10" x14ac:dyDescent="0.25">
      <c r="B270" s="2" t="str">
        <f>IFERROR(INDEX(CAFR_Data[Grant Name], MATCH(A270, CAFR_Data[CFDA], 0)), "")</f>
        <v/>
      </c>
      <c r="C270" s="2" t="str">
        <f>IFERROR(IF(A270 = "", "", INDEX(CAFR_Data[FY 2010], MATCH(A270, CAFR_Data[CFDA], 0))), "Not Reported in CAFR")</f>
        <v/>
      </c>
      <c r="D270" s="2" t="str">
        <f>IFERROR(IF(A270=  "", "", INDEX(CAFR_Data[FY 2018 Adjusted], MATCH(A270, CAFR_Data[CFDA], 0))), "Not Reported in CAFR")</f>
        <v/>
      </c>
      <c r="E270" s="2" t="str">
        <f>IFERROR(IF(A270 = "", "", INDEX(CAFR_Data[Cost of Inflation], MATCH(A270, CAFR_Data[CFDA], 0))), "Not Reported in CAFR")</f>
        <v/>
      </c>
      <c r="F270" s="6" t="str">
        <f>IFERROR(RANK(E270, $E$6:$E$369)+COUNTIF($E$6:E270, E270) - 1, "")</f>
        <v/>
      </c>
      <c r="H270">
        <v>265</v>
      </c>
      <c r="I270" t="str">
        <f t="shared" si="8"/>
        <v/>
      </c>
      <c r="J270" s="2" t="str">
        <f t="shared" si="9"/>
        <v/>
      </c>
    </row>
    <row r="271" spans="1:10" x14ac:dyDescent="0.25">
      <c r="B271" s="2" t="str">
        <f>IFERROR(INDEX(CAFR_Data[Grant Name], MATCH(A271, CAFR_Data[CFDA], 0)), "")</f>
        <v/>
      </c>
      <c r="C271" s="2" t="str">
        <f>IFERROR(IF(A271 = "", "", INDEX(CAFR_Data[FY 2010], MATCH(A271, CAFR_Data[CFDA], 0))), "Not Reported in CAFR")</f>
        <v/>
      </c>
      <c r="D271" s="2" t="str">
        <f>IFERROR(IF(A271=  "", "", INDEX(CAFR_Data[FY 2018 Adjusted], MATCH(A271, CAFR_Data[CFDA], 0))), "Not Reported in CAFR")</f>
        <v/>
      </c>
      <c r="E271" s="2" t="str">
        <f>IFERROR(IF(A271 = "", "", INDEX(CAFR_Data[Cost of Inflation], MATCH(A271, CAFR_Data[CFDA], 0))), "Not Reported in CAFR")</f>
        <v/>
      </c>
      <c r="F271" s="6" t="str">
        <f>IFERROR(RANK(E271, $E$6:$E$369)+COUNTIF($E$6:E271, E271) - 1, "")</f>
        <v/>
      </c>
      <c r="H271">
        <v>266</v>
      </c>
      <c r="I271" t="str">
        <f t="shared" si="8"/>
        <v/>
      </c>
      <c r="J271" s="2" t="str">
        <f t="shared" si="9"/>
        <v/>
      </c>
    </row>
    <row r="272" spans="1:10" x14ac:dyDescent="0.25">
      <c r="B272" s="2" t="str">
        <f>IFERROR(INDEX(CAFR_Data[Grant Name], MATCH(A272, CAFR_Data[CFDA], 0)), "")</f>
        <v/>
      </c>
      <c r="C272" s="2" t="str">
        <f>IFERROR(IF(A272 = "", "", INDEX(CAFR_Data[FY 2010], MATCH(A272, CAFR_Data[CFDA], 0))), "Not Reported in CAFR")</f>
        <v/>
      </c>
      <c r="D272" s="2" t="str">
        <f>IFERROR(IF(A272=  "", "", INDEX(CAFR_Data[FY 2018 Adjusted], MATCH(A272, CAFR_Data[CFDA], 0))), "Not Reported in CAFR")</f>
        <v/>
      </c>
      <c r="E272" s="2" t="str">
        <f>IFERROR(IF(A272 = "", "", INDEX(CAFR_Data[Cost of Inflation], MATCH(A272, CAFR_Data[CFDA], 0))), "Not Reported in CAFR")</f>
        <v/>
      </c>
      <c r="F272" s="6" t="str">
        <f>IFERROR(RANK(E272, $E$6:$E$369)+COUNTIF($E$6:E272, E272) - 1, "")</f>
        <v/>
      </c>
      <c r="H272">
        <v>267</v>
      </c>
      <c r="I272" t="str">
        <f t="shared" si="8"/>
        <v/>
      </c>
      <c r="J272" s="2" t="str">
        <f t="shared" si="9"/>
        <v/>
      </c>
    </row>
    <row r="273" spans="2:10" x14ac:dyDescent="0.25">
      <c r="B273" s="2" t="str">
        <f>IFERROR(INDEX(CAFR_Data[Grant Name], MATCH(A273, CAFR_Data[CFDA], 0)), "")</f>
        <v/>
      </c>
      <c r="C273" s="2" t="str">
        <f>IFERROR(IF(A273 = "", "", INDEX(CAFR_Data[FY 2010], MATCH(A273, CAFR_Data[CFDA], 0))), "Not Reported in CAFR")</f>
        <v/>
      </c>
      <c r="D273" s="2" t="str">
        <f>IFERROR(IF(A273=  "", "", INDEX(CAFR_Data[FY 2018 Adjusted], MATCH(A273, CAFR_Data[CFDA], 0))), "Not Reported in CAFR")</f>
        <v/>
      </c>
      <c r="E273" s="2" t="str">
        <f>IFERROR(IF(A273 = "", "", INDEX(CAFR_Data[Cost of Inflation], MATCH(A273, CAFR_Data[CFDA], 0))), "Not Reported in CAFR")</f>
        <v/>
      </c>
      <c r="F273" s="6" t="str">
        <f>IFERROR(RANK(E273, $E$6:$E$369)+COUNTIF($E$6:E273, E273) - 1, "")</f>
        <v/>
      </c>
      <c r="H273">
        <v>268</v>
      </c>
      <c r="I273" t="str">
        <f t="shared" si="8"/>
        <v/>
      </c>
      <c r="J273" s="2" t="str">
        <f t="shared" si="9"/>
        <v/>
      </c>
    </row>
    <row r="274" spans="2:10" x14ac:dyDescent="0.25">
      <c r="B274" s="2" t="str">
        <f>IFERROR(INDEX(CAFR_Data[Grant Name], MATCH(A274, CAFR_Data[CFDA], 0)), "")</f>
        <v/>
      </c>
      <c r="C274" s="2" t="str">
        <f>IFERROR(IF(A274 = "", "", INDEX(CAFR_Data[FY 2010], MATCH(A274, CAFR_Data[CFDA], 0))), "Not Reported in CAFR")</f>
        <v/>
      </c>
      <c r="D274" s="2" t="str">
        <f>IFERROR(IF(A274=  "", "", INDEX(CAFR_Data[FY 2018 Adjusted], MATCH(A274, CAFR_Data[CFDA], 0))), "Not Reported in CAFR")</f>
        <v/>
      </c>
      <c r="E274" s="2" t="str">
        <f>IFERROR(IF(A274 = "", "", INDEX(CAFR_Data[Cost of Inflation], MATCH(A274, CAFR_Data[CFDA], 0))), "Not Reported in CAFR")</f>
        <v/>
      </c>
      <c r="F274" s="6" t="str">
        <f>IFERROR(RANK(E274, $E$6:$E$369)+COUNTIF($E$6:E274, E274) - 1, "")</f>
        <v/>
      </c>
      <c r="H274">
        <v>269</v>
      </c>
      <c r="I274" t="str">
        <f t="shared" si="8"/>
        <v/>
      </c>
      <c r="J274" s="2" t="str">
        <f t="shared" si="9"/>
        <v/>
      </c>
    </row>
    <row r="275" spans="2:10" x14ac:dyDescent="0.25">
      <c r="B275" s="2" t="str">
        <f>IFERROR(INDEX(CAFR_Data[Grant Name], MATCH(A275, CAFR_Data[CFDA], 0)), "")</f>
        <v/>
      </c>
      <c r="C275" s="2" t="str">
        <f>IFERROR(IF(A275 = "", "", INDEX(CAFR_Data[FY 2010], MATCH(A275, CAFR_Data[CFDA], 0))), "Not Reported in CAFR")</f>
        <v/>
      </c>
      <c r="D275" s="2" t="str">
        <f>IFERROR(IF(A275=  "", "", INDEX(CAFR_Data[FY 2018 Adjusted], MATCH(A275, CAFR_Data[CFDA], 0))), "Not Reported in CAFR")</f>
        <v/>
      </c>
      <c r="E275" s="2" t="str">
        <f>IFERROR(IF(A275 = "", "", INDEX(CAFR_Data[Cost of Inflation], MATCH(A275, CAFR_Data[CFDA], 0))), "Not Reported in CAFR")</f>
        <v/>
      </c>
      <c r="F275" s="6" t="str">
        <f>IFERROR(RANK(E275, $E$6:$E$369)+COUNTIF($E$6:E275, E275) - 1, "")</f>
        <v/>
      </c>
      <c r="H275">
        <v>270</v>
      </c>
      <c r="I275" t="str">
        <f t="shared" si="8"/>
        <v/>
      </c>
      <c r="J275" s="2" t="str">
        <f t="shared" si="9"/>
        <v/>
      </c>
    </row>
    <row r="276" spans="2:10" x14ac:dyDescent="0.25">
      <c r="B276" s="2" t="str">
        <f>IFERROR(INDEX(CAFR_Data[Grant Name], MATCH(A276, CAFR_Data[CFDA], 0)), "")</f>
        <v/>
      </c>
      <c r="C276" s="2" t="str">
        <f>IFERROR(IF(A276 = "", "", INDEX(CAFR_Data[FY 2010], MATCH(A276, CAFR_Data[CFDA], 0))), "Not Reported in CAFR")</f>
        <v/>
      </c>
      <c r="D276" s="2" t="str">
        <f>IFERROR(IF(A276=  "", "", INDEX(CAFR_Data[FY 2018 Adjusted], MATCH(A276, CAFR_Data[CFDA], 0))), "Not Reported in CAFR")</f>
        <v/>
      </c>
      <c r="E276" s="2" t="str">
        <f>IFERROR(IF(A276 = "", "", INDEX(CAFR_Data[Cost of Inflation], MATCH(A276, CAFR_Data[CFDA], 0))), "Not Reported in CAFR")</f>
        <v/>
      </c>
      <c r="F276" s="6" t="str">
        <f>IFERROR(RANK(E276, $E$6:$E$369)+COUNTIF($E$6:E276, E276) - 1, "")</f>
        <v/>
      </c>
      <c r="H276">
        <v>271</v>
      </c>
      <c r="I276" t="str">
        <f t="shared" si="8"/>
        <v/>
      </c>
      <c r="J276" s="2" t="str">
        <f t="shared" si="9"/>
        <v/>
      </c>
    </row>
    <row r="277" spans="2:10" x14ac:dyDescent="0.25">
      <c r="B277" s="2" t="str">
        <f>IFERROR(INDEX(CAFR_Data[Grant Name], MATCH(A277, CAFR_Data[CFDA], 0)), "")</f>
        <v/>
      </c>
      <c r="C277" s="2" t="str">
        <f>IFERROR(IF(A277 = "", "", INDEX(CAFR_Data[FY 2010], MATCH(A277, CAFR_Data[CFDA], 0))), "Not Reported in CAFR")</f>
        <v/>
      </c>
      <c r="D277" s="2" t="str">
        <f>IFERROR(IF(A277=  "", "", INDEX(CAFR_Data[FY 2018 Adjusted], MATCH(A277, CAFR_Data[CFDA], 0))), "Not Reported in CAFR")</f>
        <v/>
      </c>
      <c r="E277" s="2" t="str">
        <f>IFERROR(IF(A277 = "", "", INDEX(CAFR_Data[Cost of Inflation], MATCH(A277, CAFR_Data[CFDA], 0))), "Not Reported in CAFR")</f>
        <v/>
      </c>
      <c r="F277" s="6" t="str">
        <f>IFERROR(RANK(E277, $E$6:$E$369)+COUNTIF($E$6:E277, E277) - 1, "")</f>
        <v/>
      </c>
      <c r="H277">
        <v>272</v>
      </c>
      <c r="I277" t="str">
        <f t="shared" si="8"/>
        <v/>
      </c>
      <c r="J277" s="2" t="str">
        <f t="shared" si="9"/>
        <v/>
      </c>
    </row>
    <row r="278" spans="2:10" x14ac:dyDescent="0.25">
      <c r="B278" s="2" t="str">
        <f>IFERROR(INDEX(CAFR_Data[Grant Name], MATCH(A278, CAFR_Data[CFDA], 0)), "")</f>
        <v/>
      </c>
      <c r="C278" s="2" t="str">
        <f>IFERROR(IF(A278 = "", "", INDEX(CAFR_Data[FY 2010], MATCH(A278, CAFR_Data[CFDA], 0))), "Not Reported in CAFR")</f>
        <v/>
      </c>
      <c r="D278" s="2" t="str">
        <f>IFERROR(IF(A278=  "", "", INDEX(CAFR_Data[FY 2018 Adjusted], MATCH(A278, CAFR_Data[CFDA], 0))), "Not Reported in CAFR")</f>
        <v/>
      </c>
      <c r="E278" s="2" t="str">
        <f>IFERROR(IF(A278 = "", "", INDEX(CAFR_Data[Cost of Inflation], MATCH(A278, CAFR_Data[CFDA], 0))), "Not Reported in CAFR")</f>
        <v/>
      </c>
      <c r="F278" s="6" t="str">
        <f>IFERROR(RANK(E278, $E$6:$E$369)+COUNTIF($E$6:E278, E278) - 1, "")</f>
        <v/>
      </c>
      <c r="H278">
        <v>273</v>
      </c>
      <c r="I278" t="str">
        <f t="shared" si="8"/>
        <v/>
      </c>
      <c r="J278" s="2" t="str">
        <f t="shared" si="9"/>
        <v/>
      </c>
    </row>
    <row r="279" spans="2:10" x14ac:dyDescent="0.25">
      <c r="B279" s="2" t="str">
        <f>IFERROR(INDEX(CAFR_Data[Grant Name], MATCH(A279, CAFR_Data[CFDA], 0)), "")</f>
        <v/>
      </c>
      <c r="C279" s="2" t="str">
        <f>IFERROR(IF(A279 = "", "", INDEX(CAFR_Data[FY 2010], MATCH(A279, CAFR_Data[CFDA], 0))), "Not Reported in CAFR")</f>
        <v/>
      </c>
      <c r="D279" s="2" t="str">
        <f>IFERROR(IF(A279=  "", "", INDEX(CAFR_Data[FY 2018 Adjusted], MATCH(A279, CAFR_Data[CFDA], 0))), "Not Reported in CAFR")</f>
        <v/>
      </c>
      <c r="E279" s="2" t="str">
        <f>IFERROR(IF(A279 = "", "", INDEX(CAFR_Data[Cost of Inflation], MATCH(A279, CAFR_Data[CFDA], 0))), "Not Reported in CAFR")</f>
        <v/>
      </c>
      <c r="F279" s="6" t="str">
        <f>IFERROR(RANK(E279, $E$6:$E$369)+COUNTIF($E$6:E279, E279) - 1, "")</f>
        <v/>
      </c>
      <c r="H279">
        <v>274</v>
      </c>
      <c r="I279" t="str">
        <f t="shared" si="8"/>
        <v/>
      </c>
      <c r="J279" s="2" t="str">
        <f t="shared" si="9"/>
        <v/>
      </c>
    </row>
    <row r="280" spans="2:10" x14ac:dyDescent="0.25">
      <c r="B280" s="2" t="str">
        <f>IFERROR(INDEX(CAFR_Data[Grant Name], MATCH(A280, CAFR_Data[CFDA], 0)), "")</f>
        <v/>
      </c>
      <c r="C280" s="2" t="str">
        <f>IFERROR(IF(A280 = "", "", INDEX(CAFR_Data[FY 2010], MATCH(A280, CAFR_Data[CFDA], 0))), "Not Reported in CAFR")</f>
        <v/>
      </c>
      <c r="D280" s="2" t="str">
        <f>IFERROR(IF(A280=  "", "", INDEX(CAFR_Data[FY 2018 Adjusted], MATCH(A280, CAFR_Data[CFDA], 0))), "Not Reported in CAFR")</f>
        <v/>
      </c>
      <c r="E280" s="2" t="str">
        <f>IFERROR(IF(A280 = "", "", INDEX(CAFR_Data[Cost of Inflation], MATCH(A280, CAFR_Data[CFDA], 0))), "Not Reported in CAFR")</f>
        <v/>
      </c>
      <c r="F280" s="6" t="str">
        <f>IFERROR(RANK(E280, $E$6:$E$369)+COUNTIF($E$6:E280, E280) - 1, "")</f>
        <v/>
      </c>
      <c r="H280">
        <v>275</v>
      </c>
      <c r="I280" t="str">
        <f t="shared" si="8"/>
        <v/>
      </c>
      <c r="J280" s="2" t="str">
        <f t="shared" si="9"/>
        <v/>
      </c>
    </row>
    <row r="281" spans="2:10" x14ac:dyDescent="0.25">
      <c r="B281" s="2" t="str">
        <f>IFERROR(INDEX(CAFR_Data[Grant Name], MATCH(A281, CAFR_Data[CFDA], 0)), "")</f>
        <v/>
      </c>
      <c r="C281" s="2" t="str">
        <f>IFERROR(IF(A281 = "", "", INDEX(CAFR_Data[FY 2010], MATCH(A281, CAFR_Data[CFDA], 0))), "Not Reported in CAFR")</f>
        <v/>
      </c>
      <c r="D281" s="2" t="str">
        <f>IFERROR(IF(A281=  "", "", INDEX(CAFR_Data[FY 2018 Adjusted], MATCH(A281, CAFR_Data[CFDA], 0))), "Not Reported in CAFR")</f>
        <v/>
      </c>
      <c r="E281" s="2" t="str">
        <f>IFERROR(IF(A281 = "", "", INDEX(CAFR_Data[Cost of Inflation], MATCH(A281, CAFR_Data[CFDA], 0))), "Not Reported in CAFR")</f>
        <v/>
      </c>
      <c r="F281" s="6" t="str">
        <f>IFERROR(RANK(E281, $E$6:$E$369)+COUNTIF($E$6:E281, E281) - 1, "")</f>
        <v/>
      </c>
      <c r="H281">
        <v>276</v>
      </c>
      <c r="I281" t="str">
        <f t="shared" si="8"/>
        <v/>
      </c>
      <c r="J281" s="2" t="str">
        <f t="shared" si="9"/>
        <v/>
      </c>
    </row>
    <row r="282" spans="2:10" x14ac:dyDescent="0.25">
      <c r="B282" s="2" t="str">
        <f>IFERROR(INDEX(CAFR_Data[Grant Name], MATCH(A282, CAFR_Data[CFDA], 0)), "")</f>
        <v/>
      </c>
      <c r="C282" s="2" t="str">
        <f>IFERROR(IF(A282 = "", "", INDEX(CAFR_Data[FY 2010], MATCH(A282, CAFR_Data[CFDA], 0))), "Not Reported in CAFR")</f>
        <v/>
      </c>
      <c r="D282" s="2" t="str">
        <f>IFERROR(IF(A282=  "", "", INDEX(CAFR_Data[FY 2018 Adjusted], MATCH(A282, CAFR_Data[CFDA], 0))), "Not Reported in CAFR")</f>
        <v/>
      </c>
      <c r="E282" s="2" t="str">
        <f>IFERROR(IF(A282 = "", "", INDEX(CAFR_Data[Cost of Inflation], MATCH(A282, CAFR_Data[CFDA], 0))), "Not Reported in CAFR")</f>
        <v/>
      </c>
      <c r="F282" s="6" t="str">
        <f>IFERROR(RANK(E282, $E$6:$E$369)+COUNTIF($E$6:E282, E282) - 1, "")</f>
        <v/>
      </c>
      <c r="H282">
        <v>277</v>
      </c>
      <c r="I282" t="str">
        <f t="shared" si="8"/>
        <v/>
      </c>
      <c r="J282" s="2" t="str">
        <f t="shared" si="9"/>
        <v/>
      </c>
    </row>
    <row r="283" spans="2:10" x14ac:dyDescent="0.25">
      <c r="B283" s="2" t="str">
        <f>IFERROR(INDEX(CAFR_Data[Grant Name], MATCH(A283, CAFR_Data[CFDA], 0)), "")</f>
        <v/>
      </c>
      <c r="C283" s="2" t="str">
        <f>IFERROR(IF(A283 = "", "", INDEX(CAFR_Data[FY 2010], MATCH(A283, CAFR_Data[CFDA], 0))), "Not Reported in CAFR")</f>
        <v/>
      </c>
      <c r="D283" s="2" t="str">
        <f>IFERROR(IF(A283=  "", "", INDEX(CAFR_Data[FY 2018 Adjusted], MATCH(A283, CAFR_Data[CFDA], 0))), "Not Reported in CAFR")</f>
        <v/>
      </c>
      <c r="E283" s="2" t="str">
        <f>IFERROR(IF(A283 = "", "", INDEX(CAFR_Data[Cost of Inflation], MATCH(A283, CAFR_Data[CFDA], 0))), "Not Reported in CAFR")</f>
        <v/>
      </c>
      <c r="F283" s="6" t="str">
        <f>IFERROR(RANK(E283, $E$6:$E$369)+COUNTIF($E$6:E283, E283) - 1, "")</f>
        <v/>
      </c>
      <c r="H283">
        <v>278</v>
      </c>
      <c r="I283" t="str">
        <f t="shared" si="8"/>
        <v/>
      </c>
      <c r="J283" s="2" t="str">
        <f t="shared" si="9"/>
        <v/>
      </c>
    </row>
    <row r="284" spans="2:10" x14ac:dyDescent="0.25">
      <c r="B284" s="2" t="str">
        <f>IFERROR(INDEX(CAFR_Data[Grant Name], MATCH(A284, CAFR_Data[CFDA], 0)), "")</f>
        <v/>
      </c>
      <c r="C284" s="2" t="str">
        <f>IFERROR(IF(A284 = "", "", INDEX(CAFR_Data[FY 2010], MATCH(A284, CAFR_Data[CFDA], 0))), "Not Reported in CAFR")</f>
        <v/>
      </c>
      <c r="D284" s="2" t="str">
        <f>IFERROR(IF(A284=  "", "", INDEX(CAFR_Data[FY 2018 Adjusted], MATCH(A284, CAFR_Data[CFDA], 0))), "Not Reported in CAFR")</f>
        <v/>
      </c>
      <c r="E284" s="2" t="str">
        <f>IFERROR(IF(A284 = "", "", INDEX(CAFR_Data[Cost of Inflation], MATCH(A284, CAFR_Data[CFDA], 0))), "Not Reported in CAFR")</f>
        <v/>
      </c>
      <c r="F284" s="6" t="str">
        <f>IFERROR(RANK(E284, $E$6:$E$369)+COUNTIF($E$6:E284, E284) - 1, "")</f>
        <v/>
      </c>
      <c r="H284">
        <v>279</v>
      </c>
      <c r="I284" t="str">
        <f t="shared" si="8"/>
        <v/>
      </c>
      <c r="J284" s="2" t="str">
        <f t="shared" si="9"/>
        <v/>
      </c>
    </row>
    <row r="285" spans="2:10" x14ac:dyDescent="0.25">
      <c r="B285" s="2" t="str">
        <f>IFERROR(INDEX(CAFR_Data[Grant Name], MATCH(A285, CAFR_Data[CFDA], 0)), "")</f>
        <v/>
      </c>
      <c r="C285" s="2" t="str">
        <f>IFERROR(IF(A285 = "", "", INDEX(CAFR_Data[FY 2010], MATCH(A285, CAFR_Data[CFDA], 0))), "Not Reported in CAFR")</f>
        <v/>
      </c>
      <c r="D285" s="2" t="str">
        <f>IFERROR(IF(A285=  "", "", INDEX(CAFR_Data[FY 2018 Adjusted], MATCH(A285, CAFR_Data[CFDA], 0))), "Not Reported in CAFR")</f>
        <v/>
      </c>
      <c r="E285" s="2" t="str">
        <f>IFERROR(IF(A285 = "", "", INDEX(CAFR_Data[Cost of Inflation], MATCH(A285, CAFR_Data[CFDA], 0))), "Not Reported in CAFR")</f>
        <v/>
      </c>
      <c r="F285" s="6" t="str">
        <f>IFERROR(RANK(E285, $E$6:$E$369)+COUNTIF($E$6:E285, E285) - 1, "")</f>
        <v/>
      </c>
      <c r="H285">
        <v>280</v>
      </c>
      <c r="I285" t="str">
        <f t="shared" si="8"/>
        <v/>
      </c>
      <c r="J285" s="2" t="str">
        <f t="shared" si="9"/>
        <v/>
      </c>
    </row>
    <row r="286" spans="2:10" x14ac:dyDescent="0.25">
      <c r="B286" s="2" t="str">
        <f>IFERROR(INDEX(CAFR_Data[Grant Name], MATCH(A286, CAFR_Data[CFDA], 0)), "")</f>
        <v/>
      </c>
      <c r="C286" s="2" t="str">
        <f>IFERROR(IF(A286 = "", "", INDEX(CAFR_Data[FY 2010], MATCH(A286, CAFR_Data[CFDA], 0))), "Not Reported in CAFR")</f>
        <v/>
      </c>
      <c r="D286" s="2" t="str">
        <f>IFERROR(IF(A286=  "", "", INDEX(CAFR_Data[FY 2018 Adjusted], MATCH(A286, CAFR_Data[CFDA], 0))), "Not Reported in CAFR")</f>
        <v/>
      </c>
      <c r="E286" s="2" t="str">
        <f>IFERROR(IF(A286 = "", "", INDEX(CAFR_Data[Cost of Inflation], MATCH(A286, CAFR_Data[CFDA], 0))), "Not Reported in CAFR")</f>
        <v/>
      </c>
      <c r="F286" s="6" t="str">
        <f>IFERROR(RANK(E286, $E$6:$E$369)+COUNTIF($E$6:E286, E286) - 1, "")</f>
        <v/>
      </c>
      <c r="H286">
        <v>281</v>
      </c>
      <c r="I286" t="str">
        <f t="shared" si="8"/>
        <v/>
      </c>
      <c r="J286" s="2" t="str">
        <f t="shared" si="9"/>
        <v/>
      </c>
    </row>
    <row r="287" spans="2:10" x14ac:dyDescent="0.25">
      <c r="B287" s="2" t="str">
        <f>IFERROR(INDEX(CAFR_Data[Grant Name], MATCH(A287, CAFR_Data[CFDA], 0)), "")</f>
        <v/>
      </c>
      <c r="C287" s="2" t="str">
        <f>IFERROR(IF(A287 = "", "", INDEX(CAFR_Data[FY 2010], MATCH(A287, CAFR_Data[CFDA], 0))), "Not Reported in CAFR")</f>
        <v/>
      </c>
      <c r="D287" s="2" t="str">
        <f>IFERROR(IF(A287=  "", "", INDEX(CAFR_Data[FY 2018 Adjusted], MATCH(A287, CAFR_Data[CFDA], 0))), "Not Reported in CAFR")</f>
        <v/>
      </c>
      <c r="E287" s="2" t="str">
        <f>IFERROR(IF(A287 = "", "", INDEX(CAFR_Data[Cost of Inflation], MATCH(A287, CAFR_Data[CFDA], 0))), "Not Reported in CAFR")</f>
        <v/>
      </c>
      <c r="F287" s="6" t="str">
        <f>IFERROR(RANK(E287, $E$6:$E$369)+COUNTIF($E$6:E287, E287) - 1, "")</f>
        <v/>
      </c>
      <c r="H287">
        <v>282</v>
      </c>
      <c r="I287" t="str">
        <f t="shared" si="8"/>
        <v/>
      </c>
      <c r="J287" s="2" t="str">
        <f t="shared" si="9"/>
        <v/>
      </c>
    </row>
    <row r="288" spans="2:10" x14ac:dyDescent="0.25">
      <c r="B288" s="2" t="str">
        <f>IFERROR(INDEX(CAFR_Data[Grant Name], MATCH(A288, CAFR_Data[CFDA], 0)), "")</f>
        <v/>
      </c>
      <c r="C288" s="2" t="str">
        <f>IFERROR(IF(A288 = "", "", INDEX(CAFR_Data[FY 2010], MATCH(A288, CAFR_Data[CFDA], 0))), "Not Reported in CAFR")</f>
        <v/>
      </c>
      <c r="D288" s="2" t="str">
        <f>IFERROR(IF(A288=  "", "", INDEX(CAFR_Data[FY 2018 Adjusted], MATCH(A288, CAFR_Data[CFDA], 0))), "Not Reported in CAFR")</f>
        <v/>
      </c>
      <c r="E288" s="2" t="str">
        <f>IFERROR(IF(A288 = "", "", INDEX(CAFR_Data[Cost of Inflation], MATCH(A288, CAFR_Data[CFDA], 0))), "Not Reported in CAFR")</f>
        <v/>
      </c>
      <c r="F288" s="6" t="str">
        <f>IFERROR(RANK(E288, $E$6:$E$369)+COUNTIF($E$6:E288, E288) - 1, "")</f>
        <v/>
      </c>
      <c r="H288">
        <v>283</v>
      </c>
      <c r="I288" t="str">
        <f t="shared" si="8"/>
        <v/>
      </c>
      <c r="J288" s="2" t="str">
        <f t="shared" si="9"/>
        <v/>
      </c>
    </row>
    <row r="289" spans="2:10" x14ac:dyDescent="0.25">
      <c r="B289" s="2" t="str">
        <f>IFERROR(INDEX(CAFR_Data[Grant Name], MATCH(A289, CAFR_Data[CFDA], 0)), "")</f>
        <v/>
      </c>
      <c r="C289" s="2" t="str">
        <f>IFERROR(IF(A289 = "", "", INDEX(CAFR_Data[FY 2010], MATCH(A289, CAFR_Data[CFDA], 0))), "Not Reported in CAFR")</f>
        <v/>
      </c>
      <c r="D289" s="2" t="str">
        <f>IFERROR(IF(A289=  "", "", INDEX(CAFR_Data[FY 2018 Adjusted], MATCH(A289, CAFR_Data[CFDA], 0))), "Not Reported in CAFR")</f>
        <v/>
      </c>
      <c r="E289" s="2" t="str">
        <f>IFERROR(IF(A289 = "", "", INDEX(CAFR_Data[Cost of Inflation], MATCH(A289, CAFR_Data[CFDA], 0))), "Not Reported in CAFR")</f>
        <v/>
      </c>
      <c r="F289" s="6" t="str">
        <f>IFERROR(RANK(E289, $E$6:$E$369)+COUNTIF($E$6:E289, E289) - 1, "")</f>
        <v/>
      </c>
      <c r="H289">
        <v>284</v>
      </c>
      <c r="I289" t="str">
        <f t="shared" si="8"/>
        <v/>
      </c>
      <c r="J289" s="2" t="str">
        <f t="shared" si="9"/>
        <v/>
      </c>
    </row>
    <row r="290" spans="2:10" x14ac:dyDescent="0.25">
      <c r="B290" s="2" t="str">
        <f>IFERROR(INDEX(CAFR_Data[Grant Name], MATCH(A290, CAFR_Data[CFDA], 0)), "")</f>
        <v/>
      </c>
      <c r="C290" s="2" t="str">
        <f>IFERROR(IF(A290 = "", "", INDEX(CAFR_Data[FY 2010], MATCH(A290, CAFR_Data[CFDA], 0))), "Not Reported in CAFR")</f>
        <v/>
      </c>
      <c r="D290" s="2" t="str">
        <f>IFERROR(IF(A290=  "", "", INDEX(CAFR_Data[FY 2018 Adjusted], MATCH(A290, CAFR_Data[CFDA], 0))), "Not Reported in CAFR")</f>
        <v/>
      </c>
      <c r="E290" s="2" t="str">
        <f>IFERROR(IF(A290 = "", "", INDEX(CAFR_Data[Cost of Inflation], MATCH(A290, CAFR_Data[CFDA], 0))), "Not Reported in CAFR")</f>
        <v/>
      </c>
      <c r="F290" s="6" t="str">
        <f>IFERROR(RANK(E290, $E$6:$E$369)+COUNTIF($E$6:E290, E290) - 1, "")</f>
        <v/>
      </c>
      <c r="H290">
        <v>285</v>
      </c>
      <c r="I290" t="str">
        <f t="shared" si="8"/>
        <v/>
      </c>
      <c r="J290" s="2" t="str">
        <f t="shared" si="9"/>
        <v/>
      </c>
    </row>
    <row r="291" spans="2:10" x14ac:dyDescent="0.25">
      <c r="B291" s="2" t="str">
        <f>IFERROR(INDEX(CAFR_Data[Grant Name], MATCH(A291, CAFR_Data[CFDA], 0)), "")</f>
        <v/>
      </c>
      <c r="C291" s="2" t="str">
        <f>IFERROR(IF(A291 = "", "", INDEX(CAFR_Data[FY 2010], MATCH(A291, CAFR_Data[CFDA], 0))), "Not Reported in CAFR")</f>
        <v/>
      </c>
      <c r="D291" s="2" t="str">
        <f>IFERROR(IF(A291=  "", "", INDEX(CAFR_Data[FY 2018 Adjusted], MATCH(A291, CAFR_Data[CFDA], 0))), "Not Reported in CAFR")</f>
        <v/>
      </c>
      <c r="E291" s="2" t="str">
        <f>IFERROR(IF(A291 = "", "", INDEX(CAFR_Data[Cost of Inflation], MATCH(A291, CAFR_Data[CFDA], 0))), "Not Reported in CAFR")</f>
        <v/>
      </c>
      <c r="F291" s="6" t="str">
        <f>IFERROR(RANK(E291, $E$6:$E$369)+COUNTIF($E$6:E291, E291) - 1, "")</f>
        <v/>
      </c>
      <c r="H291">
        <v>286</v>
      </c>
      <c r="I291" t="str">
        <f t="shared" si="8"/>
        <v/>
      </c>
      <c r="J291" s="2" t="str">
        <f t="shared" si="9"/>
        <v/>
      </c>
    </row>
    <row r="292" spans="2:10" x14ac:dyDescent="0.25">
      <c r="B292" s="2" t="str">
        <f>IFERROR(INDEX(CAFR_Data[Grant Name], MATCH(A292, CAFR_Data[CFDA], 0)), "")</f>
        <v/>
      </c>
      <c r="C292" s="2" t="str">
        <f>IFERROR(IF(A292 = "", "", INDEX(CAFR_Data[FY 2010], MATCH(A292, CAFR_Data[CFDA], 0))), "Not Reported in CAFR")</f>
        <v/>
      </c>
      <c r="D292" s="2" t="str">
        <f>IFERROR(IF(A292=  "", "", INDEX(CAFR_Data[FY 2018 Adjusted], MATCH(A292, CAFR_Data[CFDA], 0))), "Not Reported in CAFR")</f>
        <v/>
      </c>
      <c r="E292" s="2" t="str">
        <f>IFERROR(IF(A292 = "", "", INDEX(CAFR_Data[Cost of Inflation], MATCH(A292, CAFR_Data[CFDA], 0))), "Not Reported in CAFR")</f>
        <v/>
      </c>
      <c r="F292" s="6" t="str">
        <f>IFERROR(RANK(E292, $E$6:$E$369)+COUNTIF($E$6:E292, E292) - 1, "")</f>
        <v/>
      </c>
      <c r="H292">
        <v>287</v>
      </c>
      <c r="I292" t="str">
        <f t="shared" si="8"/>
        <v/>
      </c>
      <c r="J292" s="2" t="str">
        <f t="shared" si="9"/>
        <v/>
      </c>
    </row>
    <row r="293" spans="2:10" x14ac:dyDescent="0.25">
      <c r="B293" s="2" t="str">
        <f>IFERROR(INDEX(CAFR_Data[Grant Name], MATCH(A293, CAFR_Data[CFDA], 0)), "")</f>
        <v/>
      </c>
      <c r="C293" s="2" t="str">
        <f>IFERROR(IF(A293 = "", "", INDEX(CAFR_Data[FY 2010], MATCH(A293, CAFR_Data[CFDA], 0))), "Not Reported in CAFR")</f>
        <v/>
      </c>
      <c r="D293" s="2" t="str">
        <f>IFERROR(IF(A293=  "", "", INDEX(CAFR_Data[FY 2018 Adjusted], MATCH(A293, CAFR_Data[CFDA], 0))), "Not Reported in CAFR")</f>
        <v/>
      </c>
      <c r="E293" s="2" t="str">
        <f>IFERROR(IF(A293 = "", "", INDEX(CAFR_Data[Cost of Inflation], MATCH(A293, CAFR_Data[CFDA], 0))), "Not Reported in CAFR")</f>
        <v/>
      </c>
      <c r="F293" s="6" t="str">
        <f>IFERROR(RANK(E293, $E$6:$E$369)+COUNTIF($E$6:E293, E293) - 1, "")</f>
        <v/>
      </c>
      <c r="H293">
        <v>288</v>
      </c>
      <c r="I293" t="str">
        <f t="shared" si="8"/>
        <v/>
      </c>
      <c r="J293" s="2" t="str">
        <f t="shared" si="9"/>
        <v/>
      </c>
    </row>
    <row r="294" spans="2:10" x14ac:dyDescent="0.25">
      <c r="B294" s="2" t="str">
        <f>IFERROR(INDEX(CAFR_Data[Grant Name], MATCH(A294, CAFR_Data[CFDA], 0)), "")</f>
        <v/>
      </c>
      <c r="C294" s="2" t="str">
        <f>IFERROR(IF(A294 = "", "", INDEX(CAFR_Data[FY 2010], MATCH(A294, CAFR_Data[CFDA], 0))), "Not Reported in CAFR")</f>
        <v/>
      </c>
      <c r="D294" s="2" t="str">
        <f>IFERROR(IF(A294=  "", "", INDEX(CAFR_Data[FY 2018 Adjusted], MATCH(A294, CAFR_Data[CFDA], 0))), "Not Reported in CAFR")</f>
        <v/>
      </c>
      <c r="E294" s="2" t="str">
        <f>IFERROR(IF(A294 = "", "", INDEX(CAFR_Data[Cost of Inflation], MATCH(A294, CAFR_Data[CFDA], 0))), "Not Reported in CAFR")</f>
        <v/>
      </c>
      <c r="F294" s="6" t="str">
        <f>IFERROR(RANK(E294, $E$6:$E$369)+COUNTIF($E$6:E294, E294) - 1, "")</f>
        <v/>
      </c>
      <c r="H294">
        <v>289</v>
      </c>
      <c r="I294" t="str">
        <f t="shared" si="8"/>
        <v/>
      </c>
      <c r="J294" s="2" t="str">
        <f t="shared" si="9"/>
        <v/>
      </c>
    </row>
    <row r="295" spans="2:10" x14ac:dyDescent="0.25">
      <c r="B295" s="2" t="str">
        <f>IFERROR(INDEX(CAFR_Data[Grant Name], MATCH(A295, CAFR_Data[CFDA], 0)), "")</f>
        <v/>
      </c>
      <c r="C295" s="2" t="str">
        <f>IFERROR(IF(A295 = "", "", INDEX(CAFR_Data[FY 2010], MATCH(A295, CAFR_Data[CFDA], 0))), "Not Reported in CAFR")</f>
        <v/>
      </c>
      <c r="D295" s="2" t="str">
        <f>IFERROR(IF(A295=  "", "", INDEX(CAFR_Data[FY 2018 Adjusted], MATCH(A295, CAFR_Data[CFDA], 0))), "Not Reported in CAFR")</f>
        <v/>
      </c>
      <c r="E295" s="2" t="str">
        <f>IFERROR(IF(A295 = "", "", INDEX(CAFR_Data[Cost of Inflation], MATCH(A295, CAFR_Data[CFDA], 0))), "Not Reported in CAFR")</f>
        <v/>
      </c>
      <c r="F295" s="6" t="str">
        <f>IFERROR(RANK(E295, $E$6:$E$369)+COUNTIF($E$6:E295, E295) - 1, "")</f>
        <v/>
      </c>
      <c r="H295">
        <v>290</v>
      </c>
      <c r="I295" t="str">
        <f t="shared" si="8"/>
        <v/>
      </c>
      <c r="J295" s="2" t="str">
        <f t="shared" si="9"/>
        <v/>
      </c>
    </row>
    <row r="296" spans="2:10" x14ac:dyDescent="0.25">
      <c r="B296" s="2" t="str">
        <f>IFERROR(INDEX(CAFR_Data[Grant Name], MATCH(A296, CAFR_Data[CFDA], 0)), "")</f>
        <v/>
      </c>
      <c r="C296" s="2" t="str">
        <f>IFERROR(IF(A296 = "", "", INDEX(CAFR_Data[FY 2010], MATCH(A296, CAFR_Data[CFDA], 0))), "Not Reported in CAFR")</f>
        <v/>
      </c>
      <c r="D296" s="2" t="str">
        <f>IFERROR(IF(A296=  "", "", INDEX(CAFR_Data[FY 2018 Adjusted], MATCH(A296, CAFR_Data[CFDA], 0))), "Not Reported in CAFR")</f>
        <v/>
      </c>
      <c r="E296" s="2" t="str">
        <f>IFERROR(IF(A296 = "", "", INDEX(CAFR_Data[Cost of Inflation], MATCH(A296, CAFR_Data[CFDA], 0))), "Not Reported in CAFR")</f>
        <v/>
      </c>
      <c r="F296" s="6" t="str">
        <f>IFERROR(RANK(E296, $E$6:$E$369)+COUNTIF($E$6:E296, E296) - 1, "")</f>
        <v/>
      </c>
      <c r="H296">
        <v>291</v>
      </c>
      <c r="I296" t="str">
        <f t="shared" si="8"/>
        <v/>
      </c>
      <c r="J296" s="2" t="str">
        <f t="shared" si="9"/>
        <v/>
      </c>
    </row>
    <row r="297" spans="2:10" x14ac:dyDescent="0.25">
      <c r="B297" s="2" t="str">
        <f>IFERROR(INDEX(CAFR_Data[Grant Name], MATCH(A297, CAFR_Data[CFDA], 0)), "")</f>
        <v/>
      </c>
      <c r="C297" s="2" t="str">
        <f>IFERROR(IF(A297 = "", "", INDEX(CAFR_Data[FY 2010], MATCH(A297, CAFR_Data[CFDA], 0))), "Not Reported in CAFR")</f>
        <v/>
      </c>
      <c r="D297" s="2" t="str">
        <f>IFERROR(IF(A297=  "", "", INDEX(CAFR_Data[FY 2018 Adjusted], MATCH(A297, CAFR_Data[CFDA], 0))), "Not Reported in CAFR")</f>
        <v/>
      </c>
      <c r="E297" s="2" t="str">
        <f>IFERROR(IF(A297 = "", "", INDEX(CAFR_Data[Cost of Inflation], MATCH(A297, CAFR_Data[CFDA], 0))), "Not Reported in CAFR")</f>
        <v/>
      </c>
      <c r="F297" s="6" t="str">
        <f>IFERROR(RANK(E297, $E$6:$E$369)+COUNTIF($E$6:E297, E297) - 1, "")</f>
        <v/>
      </c>
      <c r="H297">
        <v>292</v>
      </c>
      <c r="I297" t="str">
        <f t="shared" si="8"/>
        <v/>
      </c>
      <c r="J297" s="2" t="str">
        <f t="shared" si="9"/>
        <v/>
      </c>
    </row>
    <row r="298" spans="2:10" x14ac:dyDescent="0.25">
      <c r="B298" s="2" t="str">
        <f>IFERROR(INDEX(CAFR_Data[Grant Name], MATCH(A298, CAFR_Data[CFDA], 0)), "")</f>
        <v/>
      </c>
      <c r="C298" s="2" t="str">
        <f>IFERROR(IF(A298 = "", "", INDEX(CAFR_Data[FY 2010], MATCH(A298, CAFR_Data[CFDA], 0))), "Not Reported in CAFR")</f>
        <v/>
      </c>
      <c r="D298" s="2" t="str">
        <f>IFERROR(IF(A298=  "", "", INDEX(CAFR_Data[FY 2018 Adjusted], MATCH(A298, CAFR_Data[CFDA], 0))), "Not Reported in CAFR")</f>
        <v/>
      </c>
      <c r="E298" s="2" t="str">
        <f>IFERROR(IF(A298 = "", "", INDEX(CAFR_Data[Cost of Inflation], MATCH(A298, CAFR_Data[CFDA], 0))), "Not Reported in CAFR")</f>
        <v/>
      </c>
      <c r="F298" s="6" t="str">
        <f>IFERROR(RANK(E298, $E$6:$E$369)+COUNTIF($E$6:E298, E298) - 1, "")</f>
        <v/>
      </c>
      <c r="H298">
        <v>293</v>
      </c>
      <c r="I298" t="str">
        <f t="shared" si="8"/>
        <v/>
      </c>
      <c r="J298" s="2" t="str">
        <f t="shared" si="9"/>
        <v/>
      </c>
    </row>
    <row r="299" spans="2:10" x14ac:dyDescent="0.25">
      <c r="B299" s="2" t="str">
        <f>IFERROR(INDEX(CAFR_Data[Grant Name], MATCH(A299, CAFR_Data[CFDA], 0)), "")</f>
        <v/>
      </c>
      <c r="C299" s="2" t="str">
        <f>IFERROR(IF(A299 = "", "", INDEX(CAFR_Data[FY 2010], MATCH(A299, CAFR_Data[CFDA], 0))), "Not Reported in CAFR")</f>
        <v/>
      </c>
      <c r="D299" s="2" t="str">
        <f>IFERROR(IF(A299=  "", "", INDEX(CAFR_Data[FY 2018 Adjusted], MATCH(A299, CAFR_Data[CFDA], 0))), "Not Reported in CAFR")</f>
        <v/>
      </c>
      <c r="E299" s="2" t="str">
        <f>IFERROR(IF(A299 = "", "", INDEX(CAFR_Data[Cost of Inflation], MATCH(A299, CAFR_Data[CFDA], 0))), "Not Reported in CAFR")</f>
        <v/>
      </c>
      <c r="F299" s="6" t="str">
        <f>IFERROR(RANK(E299, $E$6:$E$369)+COUNTIF($E$6:E299, E299) - 1, "")</f>
        <v/>
      </c>
      <c r="H299">
        <v>294</v>
      </c>
      <c r="I299" t="str">
        <f t="shared" si="8"/>
        <v/>
      </c>
      <c r="J299" s="2" t="str">
        <f t="shared" si="9"/>
        <v/>
      </c>
    </row>
    <row r="300" spans="2:10" x14ac:dyDescent="0.25">
      <c r="B300" s="2" t="str">
        <f>IFERROR(INDEX(CAFR_Data[Grant Name], MATCH(A300, CAFR_Data[CFDA], 0)), "")</f>
        <v/>
      </c>
      <c r="C300" s="2" t="str">
        <f>IFERROR(IF(A300 = "", "", INDEX(CAFR_Data[FY 2010], MATCH(A300, CAFR_Data[CFDA], 0))), "Not Reported in CAFR")</f>
        <v/>
      </c>
      <c r="D300" s="2" t="str">
        <f>IFERROR(IF(A300=  "", "", INDEX(CAFR_Data[FY 2018 Adjusted], MATCH(A300, CAFR_Data[CFDA], 0))), "Not Reported in CAFR")</f>
        <v/>
      </c>
      <c r="E300" s="2" t="str">
        <f>IFERROR(IF(A300 = "", "", INDEX(CAFR_Data[Cost of Inflation], MATCH(A300, CAFR_Data[CFDA], 0))), "Not Reported in CAFR")</f>
        <v/>
      </c>
      <c r="F300" s="6" t="str">
        <f>IFERROR(RANK(E300, $E$6:$E$369)+COUNTIF($E$6:E300, E300) - 1, "")</f>
        <v/>
      </c>
      <c r="H300">
        <v>295</v>
      </c>
      <c r="I300" t="str">
        <f t="shared" si="8"/>
        <v/>
      </c>
      <c r="J300" s="2" t="str">
        <f t="shared" si="9"/>
        <v/>
      </c>
    </row>
    <row r="301" spans="2:10" x14ac:dyDescent="0.25">
      <c r="B301" s="2" t="str">
        <f>IFERROR(INDEX(CAFR_Data[Grant Name], MATCH(A301, CAFR_Data[CFDA], 0)), "")</f>
        <v/>
      </c>
      <c r="C301" s="2" t="str">
        <f>IFERROR(IF(A301 = "", "", INDEX(CAFR_Data[FY 2010], MATCH(A301, CAFR_Data[CFDA], 0))), "Not Reported in CAFR")</f>
        <v/>
      </c>
      <c r="D301" s="2" t="str">
        <f>IFERROR(IF(A301=  "", "", INDEX(CAFR_Data[FY 2018 Adjusted], MATCH(A301, CAFR_Data[CFDA], 0))), "Not Reported in CAFR")</f>
        <v/>
      </c>
      <c r="E301" s="2" t="str">
        <f>IFERROR(IF(A301 = "", "", INDEX(CAFR_Data[Cost of Inflation], MATCH(A301, CAFR_Data[CFDA], 0))), "Not Reported in CAFR")</f>
        <v/>
      </c>
      <c r="F301" s="6" t="str">
        <f>IFERROR(RANK(E301, $E$6:$E$369)+COUNTIF($E$6:E301, E301) - 1, "")</f>
        <v/>
      </c>
      <c r="H301">
        <v>296</v>
      </c>
      <c r="I301" t="str">
        <f t="shared" si="8"/>
        <v/>
      </c>
      <c r="J301" s="2" t="str">
        <f t="shared" si="9"/>
        <v/>
      </c>
    </row>
    <row r="302" spans="2:10" x14ac:dyDescent="0.25">
      <c r="B302" s="2" t="str">
        <f>IFERROR(INDEX(CAFR_Data[Grant Name], MATCH(A302, CAFR_Data[CFDA], 0)), "")</f>
        <v/>
      </c>
      <c r="C302" s="2" t="str">
        <f>IFERROR(IF(A302 = "", "", INDEX(CAFR_Data[FY 2010], MATCH(A302, CAFR_Data[CFDA], 0))), "Not Reported in CAFR")</f>
        <v/>
      </c>
      <c r="D302" s="2" t="str">
        <f>IFERROR(IF(A302=  "", "", INDEX(CAFR_Data[FY 2018 Adjusted], MATCH(A302, CAFR_Data[CFDA], 0))), "Not Reported in CAFR")</f>
        <v/>
      </c>
      <c r="E302" s="2" t="str">
        <f>IFERROR(IF(A302 = "", "", INDEX(CAFR_Data[Cost of Inflation], MATCH(A302, CAFR_Data[CFDA], 0))), "Not Reported in CAFR")</f>
        <v/>
      </c>
      <c r="F302" s="6" t="str">
        <f>IFERROR(RANK(E302, $E$6:$E$369)+COUNTIF($E$6:E302, E302) - 1, "")</f>
        <v/>
      </c>
      <c r="H302">
        <v>297</v>
      </c>
      <c r="I302" t="str">
        <f t="shared" si="8"/>
        <v/>
      </c>
      <c r="J302" s="2" t="str">
        <f t="shared" si="9"/>
        <v/>
      </c>
    </row>
    <row r="303" spans="2:10" x14ac:dyDescent="0.25">
      <c r="B303" s="2" t="str">
        <f>IFERROR(INDEX(CAFR_Data[Grant Name], MATCH(A303, CAFR_Data[CFDA], 0)), "")</f>
        <v/>
      </c>
      <c r="C303" s="2" t="str">
        <f>IFERROR(IF(A303 = "", "", INDEX(CAFR_Data[FY 2010], MATCH(A303, CAFR_Data[CFDA], 0))), "Not Reported in CAFR")</f>
        <v/>
      </c>
      <c r="D303" s="2" t="str">
        <f>IFERROR(IF(A303=  "", "", INDEX(CAFR_Data[FY 2018 Adjusted], MATCH(A303, CAFR_Data[CFDA], 0))), "Not Reported in CAFR")</f>
        <v/>
      </c>
      <c r="E303" s="2" t="str">
        <f>IFERROR(IF(A303 = "", "", INDEX(CAFR_Data[Cost of Inflation], MATCH(A303, CAFR_Data[CFDA], 0))), "Not Reported in CAFR")</f>
        <v/>
      </c>
      <c r="F303" s="6" t="str">
        <f>IFERROR(RANK(E303, $E$6:$E$369)+COUNTIF($E$6:E303, E303) - 1, "")</f>
        <v/>
      </c>
      <c r="H303">
        <v>298</v>
      </c>
      <c r="I303" t="str">
        <f t="shared" si="8"/>
        <v/>
      </c>
      <c r="J303" s="2" t="str">
        <f t="shared" si="9"/>
        <v/>
      </c>
    </row>
    <row r="304" spans="2:10" x14ac:dyDescent="0.25">
      <c r="B304" s="2" t="str">
        <f>IFERROR(INDEX(CAFR_Data[Grant Name], MATCH(A304, CAFR_Data[CFDA], 0)), "")</f>
        <v/>
      </c>
      <c r="C304" s="2" t="str">
        <f>IFERROR(IF(A304 = "", "", INDEX(CAFR_Data[FY 2010], MATCH(A304, CAFR_Data[CFDA], 0))), "Not Reported in CAFR")</f>
        <v/>
      </c>
      <c r="D304" s="2" t="str">
        <f>IFERROR(IF(A304=  "", "", INDEX(CAFR_Data[FY 2018 Adjusted], MATCH(A304, CAFR_Data[CFDA], 0))), "Not Reported in CAFR")</f>
        <v/>
      </c>
      <c r="E304" s="2" t="str">
        <f>IFERROR(IF(A304 = "", "", INDEX(CAFR_Data[Cost of Inflation], MATCH(A304, CAFR_Data[CFDA], 0))), "Not Reported in CAFR")</f>
        <v/>
      </c>
      <c r="F304" s="6" t="str">
        <f>IFERROR(RANK(E304, $E$6:$E$369)+COUNTIF($E$6:E304, E304) - 1, "")</f>
        <v/>
      </c>
      <c r="H304">
        <v>299</v>
      </c>
      <c r="I304" t="str">
        <f t="shared" si="8"/>
        <v/>
      </c>
      <c r="J304" s="2" t="str">
        <f t="shared" si="9"/>
        <v/>
      </c>
    </row>
    <row r="305" spans="2:10" x14ac:dyDescent="0.25">
      <c r="B305" s="2" t="str">
        <f>IFERROR(INDEX(CAFR_Data[Grant Name], MATCH(A305, CAFR_Data[CFDA], 0)), "")</f>
        <v/>
      </c>
      <c r="C305" s="2" t="str">
        <f>IFERROR(IF(A305 = "", "", INDEX(CAFR_Data[FY 2010], MATCH(A305, CAFR_Data[CFDA], 0))), "Not Reported in CAFR")</f>
        <v/>
      </c>
      <c r="D305" s="2" t="str">
        <f>IFERROR(IF(A305=  "", "", INDEX(CAFR_Data[FY 2018 Adjusted], MATCH(A305, CAFR_Data[CFDA], 0))), "Not Reported in CAFR")</f>
        <v/>
      </c>
      <c r="E305" s="2" t="str">
        <f>IFERROR(IF(A305 = "", "", INDEX(CAFR_Data[Cost of Inflation], MATCH(A305, CAFR_Data[CFDA], 0))), "Not Reported in CAFR")</f>
        <v/>
      </c>
      <c r="F305" s="6" t="str">
        <f>IFERROR(RANK(E305, $E$6:$E$369)+COUNTIF($E$6:E305, E305) - 1, "")</f>
        <v/>
      </c>
      <c r="H305">
        <v>300</v>
      </c>
      <c r="I305" t="str">
        <f t="shared" si="8"/>
        <v/>
      </c>
      <c r="J305" s="2" t="str">
        <f t="shared" si="9"/>
        <v/>
      </c>
    </row>
    <row r="306" spans="2:10" x14ac:dyDescent="0.25">
      <c r="B306" s="2" t="str">
        <f>IFERROR(INDEX(CAFR_Data[Grant Name], MATCH(A306, CAFR_Data[CFDA], 0)), "")</f>
        <v/>
      </c>
      <c r="C306" s="2" t="str">
        <f>IFERROR(IF(A306 = "", "", INDEX(CAFR_Data[FY 2010], MATCH(A306, CAFR_Data[CFDA], 0))), "Not Reported in CAFR")</f>
        <v/>
      </c>
      <c r="D306" s="2" t="str">
        <f>IFERROR(IF(A306=  "", "", INDEX(CAFR_Data[FY 2018 Adjusted], MATCH(A306, CAFR_Data[CFDA], 0))), "Not Reported in CAFR")</f>
        <v/>
      </c>
      <c r="E306" s="2" t="str">
        <f>IFERROR(IF(A306 = "", "", INDEX(CAFR_Data[Cost of Inflation], MATCH(A306, CAFR_Data[CFDA], 0))), "Not Reported in CAFR")</f>
        <v/>
      </c>
      <c r="F306" s="6" t="str">
        <f>IFERROR(RANK(E306, $E$6:$E$369)+COUNTIF($E$6:E306, E306) - 1, "")</f>
        <v/>
      </c>
      <c r="H306">
        <v>301</v>
      </c>
      <c r="I306" t="str">
        <f t="shared" si="8"/>
        <v/>
      </c>
      <c r="J306" s="2" t="str">
        <f t="shared" si="9"/>
        <v/>
      </c>
    </row>
    <row r="307" spans="2:10" x14ac:dyDescent="0.25">
      <c r="B307" s="2" t="str">
        <f>IFERROR(INDEX(CAFR_Data[Grant Name], MATCH(A307, CAFR_Data[CFDA], 0)), "")</f>
        <v/>
      </c>
      <c r="C307" s="2" t="str">
        <f>IFERROR(IF(A307 = "", "", INDEX(CAFR_Data[FY 2010], MATCH(A307, CAFR_Data[CFDA], 0))), "Not Reported in CAFR")</f>
        <v/>
      </c>
      <c r="D307" s="2" t="str">
        <f>IFERROR(IF(A307=  "", "", INDEX(CAFR_Data[FY 2018 Adjusted], MATCH(A307, CAFR_Data[CFDA], 0))), "Not Reported in CAFR")</f>
        <v/>
      </c>
      <c r="E307" s="2" t="str">
        <f>IFERROR(IF(A307 = "", "", INDEX(CAFR_Data[Cost of Inflation], MATCH(A307, CAFR_Data[CFDA], 0))), "Not Reported in CAFR")</f>
        <v/>
      </c>
      <c r="F307" s="6" t="str">
        <f>IFERROR(RANK(E307, $E$6:$E$369)+COUNTIF($E$6:E307, E307) - 1, "")</f>
        <v/>
      </c>
      <c r="H307">
        <v>302</v>
      </c>
      <c r="I307" t="str">
        <f t="shared" si="8"/>
        <v/>
      </c>
      <c r="J307" s="2" t="str">
        <f t="shared" si="9"/>
        <v/>
      </c>
    </row>
    <row r="308" spans="2:10" x14ac:dyDescent="0.25">
      <c r="B308" s="2" t="str">
        <f>IFERROR(INDEX(CAFR_Data[Grant Name], MATCH(A308, CAFR_Data[CFDA], 0)), "")</f>
        <v/>
      </c>
      <c r="C308" s="2" t="str">
        <f>IFERROR(IF(A308 = "", "", INDEX(CAFR_Data[FY 2010], MATCH(A308, CAFR_Data[CFDA], 0))), "Not Reported in CAFR")</f>
        <v/>
      </c>
      <c r="D308" s="2" t="str">
        <f>IFERROR(IF(A308=  "", "", INDEX(CAFR_Data[FY 2018 Adjusted], MATCH(A308, CAFR_Data[CFDA], 0))), "Not Reported in CAFR")</f>
        <v/>
      </c>
      <c r="E308" s="2" t="str">
        <f>IFERROR(IF(A308 = "", "", INDEX(CAFR_Data[Cost of Inflation], MATCH(A308, CAFR_Data[CFDA], 0))), "Not Reported in CAFR")</f>
        <v/>
      </c>
      <c r="F308" s="6" t="str">
        <f>IFERROR(RANK(E308, $E$6:$E$369)+COUNTIF($E$6:E308, E308) - 1, "")</f>
        <v/>
      </c>
      <c r="H308">
        <v>303</v>
      </c>
      <c r="I308" t="str">
        <f t="shared" si="8"/>
        <v/>
      </c>
      <c r="J308" s="2" t="str">
        <f t="shared" si="9"/>
        <v/>
      </c>
    </row>
    <row r="309" spans="2:10" x14ac:dyDescent="0.25">
      <c r="B309" s="2" t="str">
        <f>IFERROR(INDEX(CAFR_Data[Grant Name], MATCH(A309, CAFR_Data[CFDA], 0)), "")</f>
        <v/>
      </c>
      <c r="C309" s="2" t="str">
        <f>IFERROR(IF(A309 = "", "", INDEX(CAFR_Data[FY 2010], MATCH(A309, CAFR_Data[CFDA], 0))), "Not Reported in CAFR")</f>
        <v/>
      </c>
      <c r="D309" s="2" t="str">
        <f>IFERROR(IF(A309=  "", "", INDEX(CAFR_Data[FY 2018 Adjusted], MATCH(A309, CAFR_Data[CFDA], 0))), "Not Reported in CAFR")</f>
        <v/>
      </c>
      <c r="E309" s="2" t="str">
        <f>IFERROR(IF(A309 = "", "", INDEX(CAFR_Data[Cost of Inflation], MATCH(A309, CAFR_Data[CFDA], 0))), "Not Reported in CAFR")</f>
        <v/>
      </c>
      <c r="F309" s="6" t="str">
        <f>IFERROR(RANK(E309, $E$6:$E$369)+COUNTIF($E$6:E309, E309) - 1, "")</f>
        <v/>
      </c>
      <c r="H309">
        <v>304</v>
      </c>
      <c r="I309" t="str">
        <f t="shared" si="8"/>
        <v/>
      </c>
      <c r="J309" s="2" t="str">
        <f t="shared" si="9"/>
        <v/>
      </c>
    </row>
    <row r="310" spans="2:10" x14ac:dyDescent="0.25">
      <c r="B310" s="2" t="str">
        <f>IFERROR(INDEX(CAFR_Data[Grant Name], MATCH(A310, CAFR_Data[CFDA], 0)), "")</f>
        <v/>
      </c>
      <c r="C310" s="2" t="str">
        <f>IFERROR(IF(A310 = "", "", INDEX(CAFR_Data[FY 2010], MATCH(A310, CAFR_Data[CFDA], 0))), "Not Reported in CAFR")</f>
        <v/>
      </c>
      <c r="D310" s="2" t="str">
        <f>IFERROR(IF(A310=  "", "", INDEX(CAFR_Data[FY 2018 Adjusted], MATCH(A310, CAFR_Data[CFDA], 0))), "Not Reported in CAFR")</f>
        <v/>
      </c>
      <c r="E310" s="2" t="str">
        <f>IFERROR(IF(A310 = "", "", INDEX(CAFR_Data[Cost of Inflation], MATCH(A310, CAFR_Data[CFDA], 0))), "Not Reported in CAFR")</f>
        <v/>
      </c>
      <c r="F310" s="6" t="str">
        <f>IFERROR(RANK(E310, $E$6:$E$369)+COUNTIF($E$6:E310, E310) - 1, "")</f>
        <v/>
      </c>
      <c r="H310">
        <v>305</v>
      </c>
      <c r="I310" t="str">
        <f t="shared" si="8"/>
        <v/>
      </c>
      <c r="J310" s="2" t="str">
        <f t="shared" si="9"/>
        <v/>
      </c>
    </row>
    <row r="311" spans="2:10" x14ac:dyDescent="0.25">
      <c r="B311" s="2" t="str">
        <f>IFERROR(INDEX(CAFR_Data[Grant Name], MATCH(A311, CAFR_Data[CFDA], 0)), "")</f>
        <v/>
      </c>
      <c r="C311" s="2" t="str">
        <f>IFERROR(IF(A311 = "", "", INDEX(CAFR_Data[FY 2010], MATCH(A311, CAFR_Data[CFDA], 0))), "Not Reported in CAFR")</f>
        <v/>
      </c>
      <c r="D311" s="2" t="str">
        <f>IFERROR(IF(A311=  "", "", INDEX(CAFR_Data[FY 2018 Adjusted], MATCH(A311, CAFR_Data[CFDA], 0))), "Not Reported in CAFR")</f>
        <v/>
      </c>
      <c r="E311" s="2" t="str">
        <f>IFERROR(IF(A311 = "", "", INDEX(CAFR_Data[Cost of Inflation], MATCH(A311, CAFR_Data[CFDA], 0))), "Not Reported in CAFR")</f>
        <v/>
      </c>
      <c r="F311" s="6" t="str">
        <f>IFERROR(RANK(E311, $E$6:$E$369)+COUNTIF($E$6:E311, E311) - 1, "")</f>
        <v/>
      </c>
      <c r="H311">
        <v>306</v>
      </c>
      <c r="I311" t="str">
        <f t="shared" si="8"/>
        <v/>
      </c>
      <c r="J311" s="2" t="str">
        <f t="shared" si="9"/>
        <v/>
      </c>
    </row>
    <row r="312" spans="2:10" x14ac:dyDescent="0.25">
      <c r="B312" s="2" t="str">
        <f>IFERROR(INDEX(CAFR_Data[Grant Name], MATCH(A312, CAFR_Data[CFDA], 0)), "")</f>
        <v/>
      </c>
      <c r="C312" s="2" t="str">
        <f>IFERROR(IF(A312 = "", "", INDEX(CAFR_Data[FY 2010], MATCH(A312, CAFR_Data[CFDA], 0))), "Not Reported in CAFR")</f>
        <v/>
      </c>
      <c r="D312" s="2" t="str">
        <f>IFERROR(IF(A312=  "", "", INDEX(CAFR_Data[FY 2018 Adjusted], MATCH(A312, CAFR_Data[CFDA], 0))), "Not Reported in CAFR")</f>
        <v/>
      </c>
      <c r="E312" s="2" t="str">
        <f>IFERROR(IF(A312 = "", "", INDEX(CAFR_Data[Cost of Inflation], MATCH(A312, CAFR_Data[CFDA], 0))), "Not Reported in CAFR")</f>
        <v/>
      </c>
      <c r="F312" s="6" t="str">
        <f>IFERROR(RANK(E312, $E$6:$E$369)+COUNTIF($E$6:E312, E312) - 1, "")</f>
        <v/>
      </c>
      <c r="H312">
        <v>307</v>
      </c>
      <c r="I312" t="str">
        <f t="shared" si="8"/>
        <v/>
      </c>
      <c r="J312" s="2" t="str">
        <f t="shared" si="9"/>
        <v/>
      </c>
    </row>
    <row r="313" spans="2:10" x14ac:dyDescent="0.25">
      <c r="B313" s="2" t="str">
        <f>IFERROR(INDEX(CAFR_Data[Grant Name], MATCH(A313, CAFR_Data[CFDA], 0)), "")</f>
        <v/>
      </c>
      <c r="C313" s="2" t="str">
        <f>IFERROR(IF(A313 = "", "", INDEX(CAFR_Data[FY 2010], MATCH(A313, CAFR_Data[CFDA], 0))), "Not Reported in CAFR")</f>
        <v/>
      </c>
      <c r="D313" s="2" t="str">
        <f>IFERROR(IF(A313=  "", "", INDEX(CAFR_Data[FY 2018 Adjusted], MATCH(A313, CAFR_Data[CFDA], 0))), "Not Reported in CAFR")</f>
        <v/>
      </c>
      <c r="E313" s="2" t="str">
        <f>IFERROR(IF(A313 = "", "", INDEX(CAFR_Data[Cost of Inflation], MATCH(A313, CAFR_Data[CFDA], 0))), "Not Reported in CAFR")</f>
        <v/>
      </c>
      <c r="F313" s="6" t="str">
        <f>IFERROR(RANK(E313, $E$6:$E$369)+COUNTIF($E$6:E313, E313) - 1, "")</f>
        <v/>
      </c>
      <c r="H313">
        <v>308</v>
      </c>
      <c r="I313" t="str">
        <f t="shared" si="8"/>
        <v/>
      </c>
      <c r="J313" s="2" t="str">
        <f t="shared" si="9"/>
        <v/>
      </c>
    </row>
    <row r="314" spans="2:10" x14ac:dyDescent="0.25">
      <c r="B314" s="2" t="str">
        <f>IFERROR(INDEX(CAFR_Data[Grant Name], MATCH(A314, CAFR_Data[CFDA], 0)), "")</f>
        <v/>
      </c>
      <c r="C314" s="2" t="str">
        <f>IFERROR(IF(A314 = "", "", INDEX(CAFR_Data[FY 2010], MATCH(A314, CAFR_Data[CFDA], 0))), "Not Reported in CAFR")</f>
        <v/>
      </c>
      <c r="D314" s="2" t="str">
        <f>IFERROR(IF(A314=  "", "", INDEX(CAFR_Data[FY 2018 Adjusted], MATCH(A314, CAFR_Data[CFDA], 0))), "Not Reported in CAFR")</f>
        <v/>
      </c>
      <c r="E314" s="2" t="str">
        <f>IFERROR(IF(A314 = "", "", INDEX(CAFR_Data[Cost of Inflation], MATCH(A314, CAFR_Data[CFDA], 0))), "Not Reported in CAFR")</f>
        <v/>
      </c>
      <c r="F314" s="6" t="str">
        <f>IFERROR(RANK(E314, $E$6:$E$369)+COUNTIF($E$6:E314, E314) - 1, "")</f>
        <v/>
      </c>
      <c r="H314">
        <v>309</v>
      </c>
      <c r="I314" t="str">
        <f t="shared" si="8"/>
        <v/>
      </c>
      <c r="J314" s="2" t="str">
        <f t="shared" si="9"/>
        <v/>
      </c>
    </row>
    <row r="315" spans="2:10" x14ac:dyDescent="0.25">
      <c r="B315" s="2" t="str">
        <f>IFERROR(INDEX(CAFR_Data[Grant Name], MATCH(A315, CAFR_Data[CFDA], 0)), "")</f>
        <v/>
      </c>
      <c r="C315" s="2" t="str">
        <f>IFERROR(IF(A315 = "", "", INDEX(CAFR_Data[FY 2010], MATCH(A315, CAFR_Data[CFDA], 0))), "Not Reported in CAFR")</f>
        <v/>
      </c>
      <c r="D315" s="2" t="str">
        <f>IFERROR(IF(A315=  "", "", INDEX(CAFR_Data[FY 2018 Adjusted], MATCH(A315, CAFR_Data[CFDA], 0))), "Not Reported in CAFR")</f>
        <v/>
      </c>
      <c r="E315" s="2" t="str">
        <f>IFERROR(IF(A315 = "", "", INDEX(CAFR_Data[Cost of Inflation], MATCH(A315, CAFR_Data[CFDA], 0))), "Not Reported in CAFR")</f>
        <v/>
      </c>
      <c r="F315" s="6" t="str">
        <f>IFERROR(RANK(E315, $E$6:$E$369)+COUNTIF($E$6:E315, E315) - 1, "")</f>
        <v/>
      </c>
      <c r="H315">
        <v>310</v>
      </c>
      <c r="I315" t="str">
        <f t="shared" si="8"/>
        <v/>
      </c>
      <c r="J315" s="2" t="str">
        <f t="shared" si="9"/>
        <v/>
      </c>
    </row>
    <row r="316" spans="2:10" x14ac:dyDescent="0.25">
      <c r="B316" s="2" t="str">
        <f>IFERROR(INDEX(CAFR_Data[Grant Name], MATCH(A316, CAFR_Data[CFDA], 0)), "")</f>
        <v/>
      </c>
      <c r="C316" s="2" t="str">
        <f>IFERROR(IF(A316 = "", "", INDEX(CAFR_Data[FY 2010], MATCH(A316, CAFR_Data[CFDA], 0))), "Not Reported in CAFR")</f>
        <v/>
      </c>
      <c r="D316" s="2" t="str">
        <f>IFERROR(IF(A316=  "", "", INDEX(CAFR_Data[FY 2018 Adjusted], MATCH(A316, CAFR_Data[CFDA], 0))), "Not Reported in CAFR")</f>
        <v/>
      </c>
      <c r="E316" s="2" t="str">
        <f>IFERROR(IF(A316 = "", "", INDEX(CAFR_Data[Cost of Inflation], MATCH(A316, CAFR_Data[CFDA], 0))), "Not Reported in CAFR")</f>
        <v/>
      </c>
      <c r="F316" s="6" t="str">
        <f>IFERROR(RANK(E316, $E$6:$E$369)+COUNTIF($E$6:E316, E316) - 1, "")</f>
        <v/>
      </c>
      <c r="H316">
        <v>311</v>
      </c>
      <c r="I316" t="str">
        <f t="shared" si="8"/>
        <v/>
      </c>
      <c r="J316" s="2" t="str">
        <f t="shared" si="9"/>
        <v/>
      </c>
    </row>
    <row r="317" spans="2:10" x14ac:dyDescent="0.25">
      <c r="B317" s="2" t="str">
        <f>IFERROR(INDEX(CAFR_Data[Grant Name], MATCH(A317, CAFR_Data[CFDA], 0)), "")</f>
        <v/>
      </c>
      <c r="C317" s="2" t="str">
        <f>IFERROR(IF(A317 = "", "", INDEX(CAFR_Data[FY 2010], MATCH(A317, CAFR_Data[CFDA], 0))), "Not Reported in CAFR")</f>
        <v/>
      </c>
      <c r="D317" s="2" t="str">
        <f>IFERROR(IF(A317=  "", "", INDEX(CAFR_Data[FY 2018 Adjusted], MATCH(A317, CAFR_Data[CFDA], 0))), "Not Reported in CAFR")</f>
        <v/>
      </c>
      <c r="E317" s="2" t="str">
        <f>IFERROR(IF(A317 = "", "", INDEX(CAFR_Data[Cost of Inflation], MATCH(A317, CAFR_Data[CFDA], 0))), "Not Reported in CAFR")</f>
        <v/>
      </c>
      <c r="F317" s="6" t="str">
        <f>IFERROR(RANK(E317, $E$6:$E$369)+COUNTIF($E$6:E317, E317) - 1, "")</f>
        <v/>
      </c>
      <c r="H317">
        <v>312</v>
      </c>
      <c r="I317" t="str">
        <f t="shared" si="8"/>
        <v/>
      </c>
      <c r="J317" s="2" t="str">
        <f t="shared" si="9"/>
        <v/>
      </c>
    </row>
    <row r="318" spans="2:10" x14ac:dyDescent="0.25">
      <c r="B318" s="2" t="str">
        <f>IFERROR(INDEX(CAFR_Data[Grant Name], MATCH(A318, CAFR_Data[CFDA], 0)), "")</f>
        <v/>
      </c>
      <c r="C318" s="2" t="str">
        <f>IFERROR(IF(A318 = "", "", INDEX(CAFR_Data[FY 2010], MATCH(A318, CAFR_Data[CFDA], 0))), "Not Reported in CAFR")</f>
        <v/>
      </c>
      <c r="D318" s="2" t="str">
        <f>IFERROR(IF(A318=  "", "", INDEX(CAFR_Data[FY 2018 Adjusted], MATCH(A318, CAFR_Data[CFDA], 0))), "Not Reported in CAFR")</f>
        <v/>
      </c>
      <c r="E318" s="2" t="str">
        <f>IFERROR(IF(A318 = "", "", INDEX(CAFR_Data[Cost of Inflation], MATCH(A318, CAFR_Data[CFDA], 0))), "Not Reported in CAFR")</f>
        <v/>
      </c>
      <c r="F318" s="6" t="str">
        <f>IFERROR(RANK(E318, $E$6:$E$369)+COUNTIF($E$6:E318, E318) - 1, "")</f>
        <v/>
      </c>
      <c r="H318">
        <v>313</v>
      </c>
      <c r="I318" t="str">
        <f t="shared" si="8"/>
        <v/>
      </c>
      <c r="J318" s="2" t="str">
        <f t="shared" si="9"/>
        <v/>
      </c>
    </row>
    <row r="319" spans="2:10" x14ac:dyDescent="0.25">
      <c r="B319" s="2" t="str">
        <f>IFERROR(INDEX(CAFR_Data[Grant Name], MATCH(A319, CAFR_Data[CFDA], 0)), "")</f>
        <v/>
      </c>
      <c r="C319" s="2" t="str">
        <f>IFERROR(IF(A319 = "", "", INDEX(CAFR_Data[FY 2010], MATCH(A319, CAFR_Data[CFDA], 0))), "Not Reported in CAFR")</f>
        <v/>
      </c>
      <c r="D319" s="2" t="str">
        <f>IFERROR(IF(A319=  "", "", INDEX(CAFR_Data[FY 2018 Adjusted], MATCH(A319, CAFR_Data[CFDA], 0))), "Not Reported in CAFR")</f>
        <v/>
      </c>
      <c r="E319" s="2" t="str">
        <f>IFERROR(IF(A319 = "", "", INDEX(CAFR_Data[Cost of Inflation], MATCH(A319, CAFR_Data[CFDA], 0))), "Not Reported in CAFR")</f>
        <v/>
      </c>
      <c r="F319" s="6" t="str">
        <f>IFERROR(RANK(E319, $E$6:$E$369)+COUNTIF($E$6:E319, E319) - 1, "")</f>
        <v/>
      </c>
      <c r="H319">
        <v>314</v>
      </c>
      <c r="I319" t="str">
        <f t="shared" si="8"/>
        <v/>
      </c>
      <c r="J319" s="2" t="str">
        <f t="shared" si="9"/>
        <v/>
      </c>
    </row>
    <row r="320" spans="2:10" x14ac:dyDescent="0.25">
      <c r="B320" s="2" t="str">
        <f>IFERROR(INDEX(CAFR_Data[Grant Name], MATCH(A320, CAFR_Data[CFDA], 0)), "")</f>
        <v/>
      </c>
      <c r="C320" s="2" t="str">
        <f>IFERROR(IF(A320 = "", "", INDEX(CAFR_Data[FY 2010], MATCH(A320, CAFR_Data[CFDA], 0))), "Not Reported in CAFR")</f>
        <v/>
      </c>
      <c r="D320" s="2" t="str">
        <f>IFERROR(IF(A320=  "", "", INDEX(CAFR_Data[FY 2018 Adjusted], MATCH(A320, CAFR_Data[CFDA], 0))), "Not Reported in CAFR")</f>
        <v/>
      </c>
      <c r="E320" s="2" t="str">
        <f>IFERROR(IF(A320 = "", "", INDEX(CAFR_Data[Cost of Inflation], MATCH(A320, CAFR_Data[CFDA], 0))), "Not Reported in CAFR")</f>
        <v/>
      </c>
      <c r="F320" s="6" t="str">
        <f>IFERROR(RANK(E320, $E$6:$E$369)+COUNTIF($E$6:E320, E320) - 1, "")</f>
        <v/>
      </c>
      <c r="H320">
        <v>315</v>
      </c>
      <c r="I320" t="str">
        <f t="shared" si="8"/>
        <v/>
      </c>
      <c r="J320" s="2" t="str">
        <f t="shared" si="9"/>
        <v/>
      </c>
    </row>
    <row r="321" spans="1:10" x14ac:dyDescent="0.25">
      <c r="B321" s="2" t="str">
        <f>IFERROR(INDEX(CAFR_Data[Grant Name], MATCH(A321, CAFR_Data[CFDA], 0)), "")</f>
        <v/>
      </c>
      <c r="C321" s="2" t="str">
        <f>IFERROR(IF(A321 = "", "", INDEX(CAFR_Data[FY 2010], MATCH(A321, CAFR_Data[CFDA], 0))), "Not Reported in CAFR")</f>
        <v/>
      </c>
      <c r="D321" s="2" t="str">
        <f>IFERROR(IF(A321=  "", "", INDEX(CAFR_Data[FY 2018 Adjusted], MATCH(A321, CAFR_Data[CFDA], 0))), "Not Reported in CAFR")</f>
        <v/>
      </c>
      <c r="E321" s="2" t="str">
        <f>IFERROR(IF(A321 = "", "", INDEX(CAFR_Data[Cost of Inflation], MATCH(A321, CAFR_Data[CFDA], 0))), "Not Reported in CAFR")</f>
        <v/>
      </c>
      <c r="F321" s="6" t="str">
        <f>IFERROR(RANK(E321, $E$6:$E$369)+COUNTIF($E$6:E321, E321) - 1, "")</f>
        <v/>
      </c>
      <c r="H321">
        <v>316</v>
      </c>
      <c r="I321" t="str">
        <f t="shared" si="8"/>
        <v/>
      </c>
      <c r="J321" s="2" t="str">
        <f t="shared" si="9"/>
        <v/>
      </c>
    </row>
    <row r="322" spans="1:10" x14ac:dyDescent="0.25">
      <c r="B322" s="2" t="str">
        <f>IFERROR(INDEX(CAFR_Data[Grant Name], MATCH(A322, CAFR_Data[CFDA], 0)), "")</f>
        <v/>
      </c>
      <c r="C322" s="2" t="str">
        <f>IFERROR(IF(A322 = "", "", INDEX(CAFR_Data[FY 2010], MATCH(A322, CAFR_Data[CFDA], 0))), "Not Reported in CAFR")</f>
        <v/>
      </c>
      <c r="D322" s="2" t="str">
        <f>IFERROR(IF(A322=  "", "", INDEX(CAFR_Data[FY 2018 Adjusted], MATCH(A322, CAFR_Data[CFDA], 0))), "Not Reported in CAFR")</f>
        <v/>
      </c>
      <c r="E322" s="2" t="str">
        <f>IFERROR(IF(A322 = "", "", INDEX(CAFR_Data[Cost of Inflation], MATCH(A322, CAFR_Data[CFDA], 0))), "Not Reported in CAFR")</f>
        <v/>
      </c>
      <c r="F322" s="6" t="str">
        <f>IFERROR(RANK(E322, $E$6:$E$369)+COUNTIF($E$6:E322, E322) - 1, "")</f>
        <v/>
      </c>
      <c r="H322">
        <v>317</v>
      </c>
      <c r="I322" t="str">
        <f t="shared" si="8"/>
        <v/>
      </c>
      <c r="J322" s="2" t="str">
        <f t="shared" si="9"/>
        <v/>
      </c>
    </row>
    <row r="323" spans="1:10" x14ac:dyDescent="0.25">
      <c r="B323" s="2" t="str">
        <f>IFERROR(INDEX(CAFR_Data[Grant Name], MATCH(A323, CAFR_Data[CFDA], 0)), "")</f>
        <v/>
      </c>
      <c r="C323" s="2" t="str">
        <f>IFERROR(IF(A323 = "", "", INDEX(CAFR_Data[FY 2010], MATCH(A323, CAFR_Data[CFDA], 0))), "Not Reported in CAFR")</f>
        <v/>
      </c>
      <c r="D323" s="2" t="str">
        <f>IFERROR(IF(A323=  "", "", INDEX(CAFR_Data[FY 2018 Adjusted], MATCH(A323, CAFR_Data[CFDA], 0))), "Not Reported in CAFR")</f>
        <v/>
      </c>
      <c r="E323" s="2" t="str">
        <f>IFERROR(IF(A323 = "", "", INDEX(CAFR_Data[Cost of Inflation], MATCH(A323, CAFR_Data[CFDA], 0))), "Not Reported in CAFR")</f>
        <v/>
      </c>
      <c r="F323" s="6" t="str">
        <f>IFERROR(RANK(E323, $E$6:$E$369)+COUNTIF($E$6:E323, E323) - 1, "")</f>
        <v/>
      </c>
      <c r="H323">
        <v>318</v>
      </c>
      <c r="I323" t="str">
        <f t="shared" si="8"/>
        <v/>
      </c>
      <c r="J323" s="2" t="str">
        <f t="shared" si="9"/>
        <v/>
      </c>
    </row>
    <row r="324" spans="1:10" x14ac:dyDescent="0.25">
      <c r="A324" t="str">
        <f>IF(Control!$F326="","",INDEX(MemberOrg_Data[CFDA], Control!$F326))</f>
        <v/>
      </c>
      <c r="B324" s="2" t="str">
        <f>IFERROR(INDEX(CAFR_Data[Grant Name], MATCH(A324, CAFR_Data[CFDA], 0)), "")</f>
        <v/>
      </c>
      <c r="C324" s="2" t="str">
        <f>IFERROR(IF(A324 = "", "", INDEX(CAFR_Data[FY 2010], MATCH(A324, CAFR_Data[CFDA], 0))), "Not Reported in CAFR")</f>
        <v/>
      </c>
      <c r="D324" s="2" t="str">
        <f>IFERROR(IF(A324=  "", "", INDEX(CAFR_Data[FY 2018 Adjusted], MATCH(A324, CAFR_Data[CFDA], 0))), "Not Reported in CAFR")</f>
        <v/>
      </c>
      <c r="E324" s="2" t="str">
        <f>IFERROR(IF(A324 = "", "", INDEX(CAFR_Data[Cost of Inflation], MATCH(A324, CAFR_Data[CFDA], 0))), "Not Reported in CAFR")</f>
        <v/>
      </c>
      <c r="F324" s="6" t="str">
        <f>IFERROR(RANK(E324, $E$6:$E$369)+COUNTIF($E$6:E324, E324) - 1, "")</f>
        <v/>
      </c>
      <c r="H324">
        <v>319</v>
      </c>
      <c r="I324" t="str">
        <f t="shared" si="8"/>
        <v/>
      </c>
      <c r="J324" s="2" t="str">
        <f t="shared" si="9"/>
        <v/>
      </c>
    </row>
    <row r="325" spans="1:10" x14ac:dyDescent="0.25">
      <c r="A325" t="str">
        <f>IF(Control!$F327="","",INDEX(MemberOrg_Data[CFDA], Control!$F327))</f>
        <v/>
      </c>
      <c r="B325" s="2" t="str">
        <f>IFERROR(INDEX(CAFR_Data[Grant Name], MATCH(A325, CAFR_Data[CFDA], 0)), "")</f>
        <v/>
      </c>
      <c r="C325" s="2" t="str">
        <f>IFERROR(IF(A325 = "", "", INDEX(CAFR_Data[FY 2010], MATCH(A325, CAFR_Data[CFDA], 0))), "Not Reported in CAFR")</f>
        <v/>
      </c>
      <c r="D325" s="2" t="str">
        <f>IFERROR(IF(A325=  "", "", INDEX(CAFR_Data[FY 2018 Adjusted], MATCH(A325, CAFR_Data[CFDA], 0))), "Not Reported in CAFR")</f>
        <v/>
      </c>
      <c r="E325" s="2" t="str">
        <f>IFERROR(IF(A325 = "", "", INDEX(CAFR_Data[Cost of Inflation], MATCH(A325, CAFR_Data[CFDA], 0))), "Not Reported in CAFR")</f>
        <v/>
      </c>
      <c r="F325" s="6" t="str">
        <f>IFERROR(RANK(E325, $E$6:$E$369)+COUNTIF($E$6:E325, E325) - 1, "")</f>
        <v/>
      </c>
      <c r="H325">
        <v>320</v>
      </c>
      <c r="I325" t="str">
        <f t="shared" si="8"/>
        <v/>
      </c>
      <c r="J325" s="2" t="str">
        <f t="shared" si="9"/>
        <v/>
      </c>
    </row>
    <row r="326" spans="1:10" x14ac:dyDescent="0.25">
      <c r="A326" t="str">
        <f>IF(Control!$F328="","",INDEX(MemberOrg_Data[CFDA], Control!$F328))</f>
        <v/>
      </c>
      <c r="B326" s="2" t="str">
        <f>IFERROR(INDEX(CAFR_Data[Grant Name], MATCH(A326, CAFR_Data[CFDA], 0)), "")</f>
        <v/>
      </c>
      <c r="C326" s="2" t="str">
        <f>IFERROR(IF(A326 = "", "", INDEX(CAFR_Data[FY 2010], MATCH(A326, CAFR_Data[CFDA], 0))), "Not Reported in CAFR")</f>
        <v/>
      </c>
      <c r="D326" s="2" t="str">
        <f>IFERROR(IF(A326=  "", "", INDEX(CAFR_Data[FY 2018 Adjusted], MATCH(A326, CAFR_Data[CFDA], 0))), "Not Reported in CAFR")</f>
        <v/>
      </c>
      <c r="E326" s="2" t="str">
        <f>IFERROR(IF(A326 = "", "", INDEX(CAFR_Data[Cost of Inflation], MATCH(A326, CAFR_Data[CFDA], 0))), "Not Reported in CAFR")</f>
        <v/>
      </c>
      <c r="F326" s="6" t="str">
        <f>IFERROR(RANK(E326, $E$6:$E$369)+COUNTIF($E$6:E326, E326) - 1, "")</f>
        <v/>
      </c>
      <c r="H326">
        <v>321</v>
      </c>
      <c r="I326" t="str">
        <f t="shared" si="8"/>
        <v/>
      </c>
      <c r="J326" s="2" t="str">
        <f t="shared" si="9"/>
        <v/>
      </c>
    </row>
    <row r="327" spans="1:10" x14ac:dyDescent="0.25">
      <c r="A327" t="str">
        <f>IF(Control!$F329="","",INDEX(MemberOrg_Data[CFDA], Control!$F329))</f>
        <v/>
      </c>
      <c r="B327" s="2" t="str">
        <f>IFERROR(INDEX(CAFR_Data[Grant Name], MATCH(A327, CAFR_Data[CFDA], 0)), "")</f>
        <v/>
      </c>
      <c r="C327" s="2" t="str">
        <f>IFERROR(IF(A327 = "", "", INDEX(CAFR_Data[FY 2010], MATCH(A327, CAFR_Data[CFDA], 0))), "Not Reported in CAFR")</f>
        <v/>
      </c>
      <c r="D327" s="2" t="str">
        <f>IFERROR(IF(A327=  "", "", INDEX(CAFR_Data[FY 2018 Adjusted], MATCH(A327, CAFR_Data[CFDA], 0))), "Not Reported in CAFR")</f>
        <v/>
      </c>
      <c r="E327" s="2" t="str">
        <f>IFERROR(IF(A327 = "", "", INDEX(CAFR_Data[Cost of Inflation], MATCH(A327, CAFR_Data[CFDA], 0))), "Not Reported in CAFR")</f>
        <v/>
      </c>
      <c r="F327" s="6" t="str">
        <f>IFERROR(RANK(E327, $E$6:$E$369)+COUNTIF($E$6:E327, E327) - 1, "")</f>
        <v/>
      </c>
      <c r="H327">
        <v>322</v>
      </c>
      <c r="I327" t="str">
        <f t="shared" ref="I327:I369" si="10">IFERROR(INDEX($A$6:$A$356, MATCH(H327, $F$6:$F$365, 0)), "")</f>
        <v/>
      </c>
      <c r="J327" s="2" t="str">
        <f t="shared" ref="J327:J369" si="11">IFERROR(INDEX($E$6:$E$369, MATCH(H327, $F$6:$F$365, 0)), "")</f>
        <v/>
      </c>
    </row>
    <row r="328" spans="1:10" x14ac:dyDescent="0.25">
      <c r="A328" t="str">
        <f>IF(Control!$F330="","",INDEX(MemberOrg_Data[CFDA], Control!$F330))</f>
        <v/>
      </c>
      <c r="B328" s="2" t="str">
        <f>IFERROR(INDEX(CAFR_Data[Grant Name], MATCH(A328, CAFR_Data[CFDA], 0)), "")</f>
        <v/>
      </c>
      <c r="C328" s="2" t="str">
        <f>IFERROR(IF(A328 = "", "", INDEX(CAFR_Data[FY 2010], MATCH(A328, CAFR_Data[CFDA], 0))), "Not Reported in CAFR")</f>
        <v/>
      </c>
      <c r="D328" s="2" t="str">
        <f>IFERROR(IF(A328=  "", "", INDEX(CAFR_Data[FY 2018 Adjusted], MATCH(A328, CAFR_Data[CFDA], 0))), "Not Reported in CAFR")</f>
        <v/>
      </c>
      <c r="E328" s="2" t="str">
        <f>IFERROR(IF(A328 = "", "", INDEX(CAFR_Data[Cost of Inflation], MATCH(A328, CAFR_Data[CFDA], 0))), "Not Reported in CAFR")</f>
        <v/>
      </c>
      <c r="F328" s="6" t="str">
        <f>IFERROR(RANK(E328, $E$6:$E$369)+COUNTIF($E$6:E328, E328) - 1, "")</f>
        <v/>
      </c>
      <c r="H328">
        <v>323</v>
      </c>
      <c r="I328" t="str">
        <f t="shared" si="10"/>
        <v/>
      </c>
      <c r="J328" s="2" t="str">
        <f t="shared" si="11"/>
        <v/>
      </c>
    </row>
    <row r="329" spans="1:10" x14ac:dyDescent="0.25">
      <c r="A329" t="str">
        <f>IF(Control!$F331="","",INDEX(MemberOrg_Data[CFDA], Control!$F331))</f>
        <v/>
      </c>
      <c r="B329" s="2" t="str">
        <f>IFERROR(INDEX(CAFR_Data[Grant Name], MATCH(A329, CAFR_Data[CFDA], 0)), "")</f>
        <v/>
      </c>
      <c r="C329" s="2" t="str">
        <f>IFERROR(IF(A329 = "", "", INDEX(CAFR_Data[FY 2010], MATCH(A329, CAFR_Data[CFDA], 0))), "Not Reported in CAFR")</f>
        <v/>
      </c>
      <c r="D329" s="2" t="str">
        <f>IFERROR(IF(A329=  "", "", INDEX(CAFR_Data[FY 2018 Adjusted], MATCH(A329, CAFR_Data[CFDA], 0))), "Not Reported in CAFR")</f>
        <v/>
      </c>
      <c r="E329" s="2" t="str">
        <f>IFERROR(IF(A329 = "", "", INDEX(CAFR_Data[Cost of Inflation], MATCH(A329, CAFR_Data[CFDA], 0))), "Not Reported in CAFR")</f>
        <v/>
      </c>
      <c r="F329" s="6" t="str">
        <f>IFERROR(RANK(E329, $E$6:$E$369)+COUNTIF($E$6:E329, E329) - 1, "")</f>
        <v/>
      </c>
      <c r="H329">
        <v>324</v>
      </c>
      <c r="I329" t="str">
        <f t="shared" si="10"/>
        <v/>
      </c>
      <c r="J329" s="2" t="str">
        <f t="shared" si="11"/>
        <v/>
      </c>
    </row>
    <row r="330" spans="1:10" x14ac:dyDescent="0.25">
      <c r="A330" t="str">
        <f>IF(Control!$F332="","",INDEX(MemberOrg_Data[CFDA], Control!$F332))</f>
        <v/>
      </c>
      <c r="B330" s="2" t="str">
        <f>IFERROR(INDEX(CAFR_Data[Grant Name], MATCH(A330, CAFR_Data[CFDA], 0)), "")</f>
        <v/>
      </c>
      <c r="C330" s="2" t="str">
        <f>IFERROR(IF(A330 = "", "", INDEX(CAFR_Data[FY 2010], MATCH(A330, CAFR_Data[CFDA], 0))), "Not Reported in CAFR")</f>
        <v/>
      </c>
      <c r="D330" s="2" t="str">
        <f>IFERROR(IF(A330=  "", "", INDEX(CAFR_Data[FY 2018 Adjusted], MATCH(A330, CAFR_Data[CFDA], 0))), "Not Reported in CAFR")</f>
        <v/>
      </c>
      <c r="E330" s="2" t="str">
        <f>IFERROR(IF(A330 = "", "", INDEX(CAFR_Data[Cost of Inflation], MATCH(A330, CAFR_Data[CFDA], 0))), "Not Reported in CAFR")</f>
        <v/>
      </c>
      <c r="F330" s="6" t="str">
        <f>IFERROR(RANK(E330, $E$6:$E$369)+COUNTIF($E$6:E330, E330) - 1, "")</f>
        <v/>
      </c>
      <c r="H330">
        <v>325</v>
      </c>
      <c r="I330" t="str">
        <f t="shared" si="10"/>
        <v/>
      </c>
      <c r="J330" s="2" t="str">
        <f t="shared" si="11"/>
        <v/>
      </c>
    </row>
    <row r="331" spans="1:10" x14ac:dyDescent="0.25">
      <c r="A331" t="str">
        <f>IF(Control!$F333="","",INDEX(MemberOrg_Data[CFDA], Control!$F333))</f>
        <v/>
      </c>
      <c r="B331" s="2" t="str">
        <f>IFERROR(INDEX(CAFR_Data[Grant Name], MATCH(A331, CAFR_Data[CFDA], 0)), "")</f>
        <v/>
      </c>
      <c r="C331" s="2" t="str">
        <f>IFERROR(IF(A331 = "", "", INDEX(CAFR_Data[FY 2010], MATCH(A331, CAFR_Data[CFDA], 0))), "Not Reported in CAFR")</f>
        <v/>
      </c>
      <c r="D331" s="2" t="str">
        <f>IFERROR(IF(A331=  "", "", INDEX(CAFR_Data[FY 2018 Adjusted], MATCH(A331, CAFR_Data[CFDA], 0))), "Not Reported in CAFR")</f>
        <v/>
      </c>
      <c r="E331" s="2" t="str">
        <f>IFERROR(IF(A331 = "", "", INDEX(CAFR_Data[Cost of Inflation], MATCH(A331, CAFR_Data[CFDA], 0))), "Not Reported in CAFR")</f>
        <v/>
      </c>
      <c r="F331" s="6" t="str">
        <f>IFERROR(RANK(E331, $E$6:$E$369)+COUNTIF($E$6:E331, E331) - 1, "")</f>
        <v/>
      </c>
      <c r="H331">
        <v>326</v>
      </c>
      <c r="I331" t="str">
        <f t="shared" si="10"/>
        <v/>
      </c>
      <c r="J331" s="2" t="str">
        <f t="shared" si="11"/>
        <v/>
      </c>
    </row>
    <row r="332" spans="1:10" x14ac:dyDescent="0.25">
      <c r="A332" t="str">
        <f>IF(Control!$F334="","",INDEX(MemberOrg_Data[CFDA], Control!$F334))</f>
        <v/>
      </c>
      <c r="B332" s="2" t="str">
        <f>IFERROR(INDEX(CAFR_Data[Grant Name], MATCH(A332, CAFR_Data[CFDA], 0)), "")</f>
        <v/>
      </c>
      <c r="C332" s="2" t="str">
        <f>IFERROR(IF(A332 = "", "", INDEX(CAFR_Data[FY 2010], MATCH(A332, CAFR_Data[CFDA], 0))), "Not Reported in CAFR")</f>
        <v/>
      </c>
      <c r="D332" s="2" t="str">
        <f>IFERROR(IF(A332=  "", "", INDEX(CAFR_Data[FY 2018 Adjusted], MATCH(A332, CAFR_Data[CFDA], 0))), "Not Reported in CAFR")</f>
        <v/>
      </c>
      <c r="E332" s="2" t="str">
        <f>IFERROR(IF(A332 = "", "", INDEX(CAFR_Data[Cost of Inflation], MATCH(A332, CAFR_Data[CFDA], 0))), "Not Reported in CAFR")</f>
        <v/>
      </c>
      <c r="F332" s="6" t="str">
        <f>IFERROR(RANK(E332, $E$6:$E$369)+COUNTIF($E$6:E332, E332) - 1, "")</f>
        <v/>
      </c>
      <c r="H332">
        <v>327</v>
      </c>
      <c r="I332" t="str">
        <f t="shared" si="10"/>
        <v/>
      </c>
      <c r="J332" s="2" t="str">
        <f t="shared" si="11"/>
        <v/>
      </c>
    </row>
    <row r="333" spans="1:10" x14ac:dyDescent="0.25">
      <c r="A333" t="str">
        <f>IF(Control!$F335="","",INDEX(MemberOrg_Data[CFDA], Control!$F335))</f>
        <v/>
      </c>
      <c r="B333" s="2" t="str">
        <f>IFERROR(INDEX(CAFR_Data[Grant Name], MATCH(A333, CAFR_Data[CFDA], 0)), "")</f>
        <v/>
      </c>
      <c r="C333" s="2" t="str">
        <f>IFERROR(IF(A333 = "", "", INDEX(CAFR_Data[FY 2010], MATCH(A333, CAFR_Data[CFDA], 0))), "Not Reported in CAFR")</f>
        <v/>
      </c>
      <c r="D333" s="2" t="str">
        <f>IFERROR(IF(A333=  "", "", INDEX(CAFR_Data[FY 2018 Adjusted], MATCH(A333, CAFR_Data[CFDA], 0))), "Not Reported in CAFR")</f>
        <v/>
      </c>
      <c r="E333" s="2" t="str">
        <f>IFERROR(IF(A333 = "", "", INDEX(CAFR_Data[Cost of Inflation], MATCH(A333, CAFR_Data[CFDA], 0))), "Not Reported in CAFR")</f>
        <v/>
      </c>
      <c r="F333" s="6" t="str">
        <f>IFERROR(RANK(E333, $E$6:$E$369)+COUNTIF($E$6:E333, E333) - 1, "")</f>
        <v/>
      </c>
      <c r="H333">
        <v>328</v>
      </c>
      <c r="I333" t="str">
        <f t="shared" si="10"/>
        <v/>
      </c>
      <c r="J333" s="2" t="str">
        <f t="shared" si="11"/>
        <v/>
      </c>
    </row>
    <row r="334" spans="1:10" x14ac:dyDescent="0.25">
      <c r="A334" t="str">
        <f>IF(Control!$F336="","",INDEX(MemberOrg_Data[CFDA], Control!$F336))</f>
        <v/>
      </c>
      <c r="B334" s="2" t="str">
        <f>IFERROR(INDEX(CAFR_Data[Grant Name], MATCH(A334, CAFR_Data[CFDA], 0)), "")</f>
        <v/>
      </c>
      <c r="C334" s="2" t="str">
        <f>IFERROR(IF(A334 = "", "", INDEX(CAFR_Data[FY 2010], MATCH(A334, CAFR_Data[CFDA], 0))), "Not Reported in CAFR")</f>
        <v/>
      </c>
      <c r="D334" s="2" t="str">
        <f>IFERROR(IF(A334=  "", "", INDEX(CAFR_Data[FY 2018 Adjusted], MATCH(A334, CAFR_Data[CFDA], 0))), "Not Reported in CAFR")</f>
        <v/>
      </c>
      <c r="E334" s="2" t="str">
        <f>IFERROR(IF(A334 = "", "", INDEX(CAFR_Data[Cost of Inflation], MATCH(A334, CAFR_Data[CFDA], 0))), "Not Reported in CAFR")</f>
        <v/>
      </c>
      <c r="F334" s="6" t="str">
        <f>IFERROR(RANK(E334, $E$6:$E$369)+COUNTIF($E$6:E334, E334) - 1, "")</f>
        <v/>
      </c>
      <c r="H334">
        <v>329</v>
      </c>
      <c r="I334" t="str">
        <f t="shared" si="10"/>
        <v/>
      </c>
      <c r="J334" s="2" t="str">
        <f t="shared" si="11"/>
        <v/>
      </c>
    </row>
    <row r="335" spans="1:10" x14ac:dyDescent="0.25">
      <c r="A335" t="str">
        <f>IF(Control!$F337="","",INDEX(MemberOrg_Data[CFDA], Control!$F337))</f>
        <v/>
      </c>
      <c r="B335" s="2" t="str">
        <f>IFERROR(INDEX(CAFR_Data[Grant Name], MATCH(A335, CAFR_Data[CFDA], 0)), "")</f>
        <v/>
      </c>
      <c r="C335" s="2" t="str">
        <f>IFERROR(IF(A335 = "", "", INDEX(CAFR_Data[FY 2010], MATCH(A335, CAFR_Data[CFDA], 0))), "Not Reported in CAFR")</f>
        <v/>
      </c>
      <c r="D335" s="2" t="str">
        <f>IFERROR(IF(A335=  "", "", INDEX(CAFR_Data[FY 2018 Adjusted], MATCH(A335, CAFR_Data[CFDA], 0))), "Not Reported in CAFR")</f>
        <v/>
      </c>
      <c r="E335" s="2" t="str">
        <f>IFERROR(IF(A335 = "", "", INDEX(CAFR_Data[Cost of Inflation], MATCH(A335, CAFR_Data[CFDA], 0))), "Not Reported in CAFR")</f>
        <v/>
      </c>
      <c r="F335" s="6" t="str">
        <f>IFERROR(RANK(E335, $E$6:$E$369)+COUNTIF($E$6:E335, E335) - 1, "")</f>
        <v/>
      </c>
      <c r="H335">
        <v>330</v>
      </c>
      <c r="I335" t="str">
        <f t="shared" si="10"/>
        <v/>
      </c>
      <c r="J335" s="2" t="str">
        <f t="shared" si="11"/>
        <v/>
      </c>
    </row>
    <row r="336" spans="1:10" x14ac:dyDescent="0.25">
      <c r="A336" t="str">
        <f>IF(Control!$F338="","",INDEX(MemberOrg_Data[CFDA], Control!$F338))</f>
        <v/>
      </c>
      <c r="B336" s="2" t="str">
        <f>IFERROR(INDEX(CAFR_Data[Grant Name], MATCH(A336, CAFR_Data[CFDA], 0)), "")</f>
        <v/>
      </c>
      <c r="C336" s="2" t="str">
        <f>IFERROR(IF(A336 = "", "", INDEX(CAFR_Data[FY 2010], MATCH(A336, CAFR_Data[CFDA], 0))), "Not Reported in CAFR")</f>
        <v/>
      </c>
      <c r="D336" s="2" t="str">
        <f>IFERROR(IF(A336=  "", "", INDEX(CAFR_Data[FY 2018 Adjusted], MATCH(A336, CAFR_Data[CFDA], 0))), "Not Reported in CAFR")</f>
        <v/>
      </c>
      <c r="E336" s="2" t="str">
        <f>IFERROR(IF(A336 = "", "", INDEX(CAFR_Data[Cost of Inflation], MATCH(A336, CAFR_Data[CFDA], 0))), "Not Reported in CAFR")</f>
        <v/>
      </c>
      <c r="F336" s="6" t="str">
        <f>IFERROR(RANK(E336, $E$6:$E$369)+COUNTIF($E$6:E336, E336) - 1, "")</f>
        <v/>
      </c>
      <c r="H336">
        <v>331</v>
      </c>
      <c r="I336" t="str">
        <f t="shared" si="10"/>
        <v/>
      </c>
      <c r="J336" s="2" t="str">
        <f t="shared" si="11"/>
        <v/>
      </c>
    </row>
    <row r="337" spans="1:10" x14ac:dyDescent="0.25">
      <c r="A337" t="str">
        <f>IF(Control!$F339="","",INDEX(MemberOrg_Data[CFDA], Control!$F339))</f>
        <v/>
      </c>
      <c r="B337" s="2" t="str">
        <f>IFERROR(INDEX(CAFR_Data[Grant Name], MATCH(A337, CAFR_Data[CFDA], 0)), "")</f>
        <v/>
      </c>
      <c r="C337" s="2" t="str">
        <f>IFERROR(IF(A337 = "", "", INDEX(CAFR_Data[FY 2010], MATCH(A337, CAFR_Data[CFDA], 0))), "Not Reported in CAFR")</f>
        <v/>
      </c>
      <c r="D337" s="2" t="str">
        <f>IFERROR(IF(A337=  "", "", INDEX(CAFR_Data[FY 2018 Adjusted], MATCH(A337, CAFR_Data[CFDA], 0))), "Not Reported in CAFR")</f>
        <v/>
      </c>
      <c r="E337" s="2" t="str">
        <f>IFERROR(IF(A337 = "", "", INDEX(CAFR_Data[Cost of Inflation], MATCH(A337, CAFR_Data[CFDA], 0))), "Not Reported in CAFR")</f>
        <v/>
      </c>
      <c r="F337" s="6" t="str">
        <f>IFERROR(RANK(E337, $E$6:$E$369)+COUNTIF($E$6:E337, E337) - 1, "")</f>
        <v/>
      </c>
      <c r="H337">
        <v>332</v>
      </c>
      <c r="I337" t="str">
        <f t="shared" si="10"/>
        <v/>
      </c>
      <c r="J337" s="2" t="str">
        <f t="shared" si="11"/>
        <v/>
      </c>
    </row>
    <row r="338" spans="1:10" x14ac:dyDescent="0.25">
      <c r="A338" t="str">
        <f>IF(Control!$F340="","",INDEX(MemberOrg_Data[CFDA], Control!$F340))</f>
        <v/>
      </c>
      <c r="B338" s="2" t="str">
        <f>IFERROR(INDEX(CAFR_Data[Grant Name], MATCH(A338, CAFR_Data[CFDA], 0)), "")</f>
        <v/>
      </c>
      <c r="C338" s="2" t="str">
        <f>IFERROR(IF(A338 = "", "", INDEX(CAFR_Data[FY 2010], MATCH(A338, CAFR_Data[CFDA], 0))), "Not Reported in CAFR")</f>
        <v/>
      </c>
      <c r="D338" s="2" t="str">
        <f>IFERROR(IF(A338=  "", "", INDEX(CAFR_Data[FY 2018 Adjusted], MATCH(A338, CAFR_Data[CFDA], 0))), "Not Reported in CAFR")</f>
        <v/>
      </c>
      <c r="E338" s="2" t="str">
        <f>IFERROR(IF(A338 = "", "", INDEX(CAFR_Data[Cost of Inflation], MATCH(A338, CAFR_Data[CFDA], 0))), "Not Reported in CAFR")</f>
        <v/>
      </c>
      <c r="F338" s="6" t="str">
        <f>IFERROR(RANK(E338, $E$6:$E$369)+COUNTIF($E$6:E338, E338) - 1, "")</f>
        <v/>
      </c>
      <c r="H338">
        <v>333</v>
      </c>
      <c r="I338" t="str">
        <f t="shared" si="10"/>
        <v/>
      </c>
      <c r="J338" s="2" t="str">
        <f t="shared" si="11"/>
        <v/>
      </c>
    </row>
    <row r="339" spans="1:10" x14ac:dyDescent="0.25">
      <c r="A339" t="str">
        <f>IF(Control!$F341="","",INDEX(MemberOrg_Data[CFDA], Control!$F341))</f>
        <v/>
      </c>
      <c r="B339" s="2" t="str">
        <f>IFERROR(INDEX(CAFR_Data[Grant Name], MATCH(A339, CAFR_Data[CFDA], 0)), "")</f>
        <v/>
      </c>
      <c r="C339" s="2" t="str">
        <f>IFERROR(IF(A339 = "", "", INDEX(CAFR_Data[FY 2010], MATCH(A339, CAFR_Data[CFDA], 0))), "Not Reported in CAFR")</f>
        <v/>
      </c>
      <c r="D339" s="2" t="str">
        <f>IFERROR(IF(A339=  "", "", INDEX(CAFR_Data[FY 2018 Adjusted], MATCH(A339, CAFR_Data[CFDA], 0))), "Not Reported in CAFR")</f>
        <v/>
      </c>
      <c r="E339" s="2" t="str">
        <f>IFERROR(IF(A339 = "", "", INDEX(CAFR_Data[Cost of Inflation], MATCH(A339, CAFR_Data[CFDA], 0))), "Not Reported in CAFR")</f>
        <v/>
      </c>
      <c r="F339" s="6" t="str">
        <f>IFERROR(RANK(E339, $E$6:$E$369)+COUNTIF($E$6:E339, E339) - 1, "")</f>
        <v/>
      </c>
      <c r="H339">
        <v>334</v>
      </c>
      <c r="I339" t="str">
        <f t="shared" si="10"/>
        <v/>
      </c>
      <c r="J339" s="2" t="str">
        <f t="shared" si="11"/>
        <v/>
      </c>
    </row>
    <row r="340" spans="1:10" x14ac:dyDescent="0.25">
      <c r="A340" t="str">
        <f>IF(Control!$F342="","",INDEX(MemberOrg_Data[CFDA], Control!$F342))</f>
        <v/>
      </c>
      <c r="B340" s="2" t="str">
        <f>IFERROR(INDEX(CAFR_Data[Grant Name], MATCH(A340, CAFR_Data[CFDA], 0)), "")</f>
        <v/>
      </c>
      <c r="C340" s="2" t="str">
        <f>IFERROR(IF(A340 = "", "", INDEX(CAFR_Data[FY 2010], MATCH(A340, CAFR_Data[CFDA], 0))), "Not Reported in CAFR")</f>
        <v/>
      </c>
      <c r="D340" s="2" t="str">
        <f>IFERROR(IF(A340=  "", "", INDEX(CAFR_Data[FY 2018 Adjusted], MATCH(A340, CAFR_Data[CFDA], 0))), "Not Reported in CAFR")</f>
        <v/>
      </c>
      <c r="E340" s="2" t="str">
        <f>IFERROR(IF(A340 = "", "", INDEX(CAFR_Data[Cost of Inflation], MATCH(A340, CAFR_Data[CFDA], 0))), "Not Reported in CAFR")</f>
        <v/>
      </c>
      <c r="F340" s="6" t="str">
        <f>IFERROR(RANK(E340, $E$6:$E$369)+COUNTIF($E$6:E340, E340) - 1, "")</f>
        <v/>
      </c>
      <c r="H340">
        <v>335</v>
      </c>
      <c r="I340" t="str">
        <f t="shared" si="10"/>
        <v/>
      </c>
      <c r="J340" s="2" t="str">
        <f t="shared" si="11"/>
        <v/>
      </c>
    </row>
    <row r="341" spans="1:10" x14ac:dyDescent="0.25">
      <c r="A341" t="str">
        <f>IF(Control!$F343="","",INDEX(MemberOrg_Data[CFDA], Control!$F343))</f>
        <v/>
      </c>
      <c r="B341" s="2" t="str">
        <f>IFERROR(INDEX(CAFR_Data[Grant Name], MATCH(A341, CAFR_Data[CFDA], 0)), "")</f>
        <v/>
      </c>
      <c r="C341" s="2" t="str">
        <f>IFERROR(IF(A341 = "", "", INDEX(CAFR_Data[FY 2010], MATCH(A341, CAFR_Data[CFDA], 0))), "Not Reported in CAFR")</f>
        <v/>
      </c>
      <c r="D341" s="2" t="str">
        <f>IFERROR(IF(A341=  "", "", INDEX(CAFR_Data[FY 2018 Adjusted], MATCH(A341, CAFR_Data[CFDA], 0))), "Not Reported in CAFR")</f>
        <v/>
      </c>
      <c r="E341" s="2" t="str">
        <f>IFERROR(IF(A341 = "", "", INDEX(CAFR_Data[Cost of Inflation], MATCH(A341, CAFR_Data[CFDA], 0))), "Not Reported in CAFR")</f>
        <v/>
      </c>
      <c r="F341" s="6" t="str">
        <f>IFERROR(RANK(E341, $E$6:$E$369)+COUNTIF($E$6:E341, E341) - 1, "")</f>
        <v/>
      </c>
      <c r="H341">
        <v>336</v>
      </c>
      <c r="I341" t="str">
        <f t="shared" si="10"/>
        <v/>
      </c>
      <c r="J341" s="2" t="str">
        <f t="shared" si="11"/>
        <v/>
      </c>
    </row>
    <row r="342" spans="1:10" x14ac:dyDescent="0.25">
      <c r="A342" t="str">
        <f>IF(Control!$F344="","",INDEX(MemberOrg_Data[CFDA], Control!$F344))</f>
        <v/>
      </c>
      <c r="B342" s="2" t="str">
        <f>IFERROR(INDEX(CAFR_Data[Grant Name], MATCH(A342, CAFR_Data[CFDA], 0)), "")</f>
        <v/>
      </c>
      <c r="C342" s="2" t="str">
        <f>IFERROR(IF(A342 = "", "", INDEX(CAFR_Data[FY 2010], MATCH(A342, CAFR_Data[CFDA], 0))), "Not Reported in CAFR")</f>
        <v/>
      </c>
      <c r="D342" s="2" t="str">
        <f>IFERROR(IF(A342=  "", "", INDEX(CAFR_Data[FY 2018 Adjusted], MATCH(A342, CAFR_Data[CFDA], 0))), "Not Reported in CAFR")</f>
        <v/>
      </c>
      <c r="E342" s="2" t="str">
        <f>IFERROR(IF(A342 = "", "", INDEX(CAFR_Data[Cost of Inflation], MATCH(A342, CAFR_Data[CFDA], 0))), "Not Reported in CAFR")</f>
        <v/>
      </c>
      <c r="F342" s="6" t="str">
        <f>IFERROR(RANK(E342, $E$6:$E$369)+COUNTIF($E$6:E342, E342) - 1, "")</f>
        <v/>
      </c>
      <c r="H342">
        <v>337</v>
      </c>
      <c r="I342" t="str">
        <f t="shared" si="10"/>
        <v/>
      </c>
      <c r="J342" s="2" t="str">
        <f t="shared" si="11"/>
        <v/>
      </c>
    </row>
    <row r="343" spans="1:10" x14ac:dyDescent="0.25">
      <c r="A343" t="str">
        <f>IF(Control!$F345="","",INDEX(MemberOrg_Data[CFDA], Control!$F345))</f>
        <v/>
      </c>
      <c r="B343" s="2" t="str">
        <f>IFERROR(INDEX(CAFR_Data[Grant Name], MATCH(A343, CAFR_Data[CFDA], 0)), "")</f>
        <v/>
      </c>
      <c r="C343" s="2" t="str">
        <f>IFERROR(IF(A343 = "", "", INDEX(CAFR_Data[FY 2010], MATCH(A343, CAFR_Data[CFDA], 0))), "Not Reported in CAFR")</f>
        <v/>
      </c>
      <c r="D343" s="2" t="str">
        <f>IFERROR(IF(A343=  "", "", INDEX(CAFR_Data[FY 2018 Adjusted], MATCH(A343, CAFR_Data[CFDA], 0))), "Not Reported in CAFR")</f>
        <v/>
      </c>
      <c r="E343" s="2" t="str">
        <f>IFERROR(IF(A343 = "", "", INDEX(CAFR_Data[Cost of Inflation], MATCH(A343, CAFR_Data[CFDA], 0))), "Not Reported in CAFR")</f>
        <v/>
      </c>
      <c r="F343" s="6" t="str">
        <f>IFERROR(RANK(E343, $E$6:$E$369)+COUNTIF($E$6:E343, E343) - 1, "")</f>
        <v/>
      </c>
      <c r="H343">
        <v>338</v>
      </c>
      <c r="I343" t="str">
        <f t="shared" si="10"/>
        <v/>
      </c>
      <c r="J343" s="2" t="str">
        <f t="shared" si="11"/>
        <v/>
      </c>
    </row>
    <row r="344" spans="1:10" x14ac:dyDescent="0.25">
      <c r="A344" t="str">
        <f>IF(Control!$F346="","",INDEX(MemberOrg_Data[CFDA], Control!$F346))</f>
        <v/>
      </c>
      <c r="B344" s="2" t="str">
        <f>IFERROR(INDEX(CAFR_Data[Grant Name], MATCH(A344, CAFR_Data[CFDA], 0)), "")</f>
        <v/>
      </c>
      <c r="C344" s="2" t="str">
        <f>IFERROR(IF(A344 = "", "", INDEX(CAFR_Data[FY 2010], MATCH(A344, CAFR_Data[CFDA], 0))), "Not Reported in CAFR")</f>
        <v/>
      </c>
      <c r="D344" s="2" t="str">
        <f>IFERROR(IF(A344=  "", "", INDEX(CAFR_Data[FY 2018 Adjusted], MATCH(A344, CAFR_Data[CFDA], 0))), "Not Reported in CAFR")</f>
        <v/>
      </c>
      <c r="E344" s="2" t="str">
        <f>IFERROR(IF(A344 = "", "", INDEX(CAFR_Data[Cost of Inflation], MATCH(A344, CAFR_Data[CFDA], 0))), "Not Reported in CAFR")</f>
        <v/>
      </c>
      <c r="F344" s="6" t="str">
        <f>IFERROR(RANK(E344, $E$6:$E$369)+COUNTIF($E$6:E344, E344) - 1, "")</f>
        <v/>
      </c>
      <c r="H344">
        <v>339</v>
      </c>
      <c r="I344" t="str">
        <f t="shared" si="10"/>
        <v/>
      </c>
      <c r="J344" s="2" t="str">
        <f t="shared" si="11"/>
        <v/>
      </c>
    </row>
    <row r="345" spans="1:10" x14ac:dyDescent="0.25">
      <c r="A345" t="str">
        <f>IF(Control!$F347="","",INDEX(MemberOrg_Data[CFDA], Control!$F347))</f>
        <v/>
      </c>
      <c r="B345" s="2" t="str">
        <f>IFERROR(INDEX(CAFR_Data[Grant Name], MATCH(A345, CAFR_Data[CFDA], 0)), "")</f>
        <v/>
      </c>
      <c r="C345" s="2" t="str">
        <f>IFERROR(IF(A345 = "", "", INDEX(CAFR_Data[FY 2010], MATCH(A345, CAFR_Data[CFDA], 0))), "Not Reported in CAFR")</f>
        <v/>
      </c>
      <c r="D345" s="2" t="str">
        <f>IFERROR(IF(A345=  "", "", INDEX(CAFR_Data[FY 2018 Adjusted], MATCH(A345, CAFR_Data[CFDA], 0))), "Not Reported in CAFR")</f>
        <v/>
      </c>
      <c r="E345" s="2" t="str">
        <f>IFERROR(IF(A345 = "", "", INDEX(CAFR_Data[Cost of Inflation], MATCH(A345, CAFR_Data[CFDA], 0))), "Not Reported in CAFR")</f>
        <v/>
      </c>
      <c r="F345" s="6" t="str">
        <f>IFERROR(RANK(E345, $E$6:$E$369)+COUNTIF($E$6:E345, E345) - 1, "")</f>
        <v/>
      </c>
      <c r="H345">
        <v>340</v>
      </c>
      <c r="I345" t="str">
        <f t="shared" si="10"/>
        <v/>
      </c>
      <c r="J345" s="2" t="str">
        <f t="shared" si="11"/>
        <v/>
      </c>
    </row>
    <row r="346" spans="1:10" x14ac:dyDescent="0.25">
      <c r="A346" t="str">
        <f>IF(Control!$F348="","",INDEX(MemberOrg_Data[CFDA], Control!$F348))</f>
        <v/>
      </c>
      <c r="B346" s="2" t="str">
        <f>IFERROR(INDEX(CAFR_Data[Grant Name], MATCH(A346, CAFR_Data[CFDA], 0)), "")</f>
        <v/>
      </c>
      <c r="C346" s="2" t="str">
        <f>IFERROR(IF(A346 = "", "", INDEX(CAFR_Data[FY 2010], MATCH(A346, CAFR_Data[CFDA], 0))), "Not Reported in CAFR")</f>
        <v/>
      </c>
      <c r="D346" s="2" t="str">
        <f>IFERROR(IF(A346=  "", "", INDEX(CAFR_Data[FY 2018 Adjusted], MATCH(A346, CAFR_Data[CFDA], 0))), "Not Reported in CAFR")</f>
        <v/>
      </c>
      <c r="E346" s="2" t="str">
        <f>IFERROR(IF(A346 = "", "", INDEX(CAFR_Data[Cost of Inflation], MATCH(A346, CAFR_Data[CFDA], 0))), "Not Reported in CAFR")</f>
        <v/>
      </c>
      <c r="F346" s="6" t="str">
        <f>IFERROR(RANK(E346, $E$6:$E$369)+COUNTIF($E$6:E346, E346) - 1, "")</f>
        <v/>
      </c>
      <c r="H346">
        <v>341</v>
      </c>
      <c r="I346" t="str">
        <f t="shared" si="10"/>
        <v/>
      </c>
      <c r="J346" s="2" t="str">
        <f t="shared" si="11"/>
        <v/>
      </c>
    </row>
    <row r="347" spans="1:10" x14ac:dyDescent="0.25">
      <c r="A347" t="str">
        <f>IF(Control!$F349="","",INDEX(MemberOrg_Data[CFDA], Control!$F349))</f>
        <v/>
      </c>
      <c r="B347" s="2" t="str">
        <f>IFERROR(INDEX(CAFR_Data[Grant Name], MATCH(A347, CAFR_Data[CFDA], 0)), "")</f>
        <v/>
      </c>
      <c r="C347" s="2" t="str">
        <f>IFERROR(IF(A347 = "", "", INDEX(CAFR_Data[FY 2010], MATCH(A347, CAFR_Data[CFDA], 0))), "Not Reported in CAFR")</f>
        <v/>
      </c>
      <c r="D347" s="2" t="str">
        <f>IFERROR(IF(A347=  "", "", INDEX(CAFR_Data[FY 2018 Adjusted], MATCH(A347, CAFR_Data[CFDA], 0))), "Not Reported in CAFR")</f>
        <v/>
      </c>
      <c r="E347" s="2" t="str">
        <f>IFERROR(IF(A347 = "", "", INDEX(CAFR_Data[Cost of Inflation], MATCH(A347, CAFR_Data[CFDA], 0))), "Not Reported in CAFR")</f>
        <v/>
      </c>
      <c r="F347" s="6" t="str">
        <f>IFERROR(RANK(E347, $E$6:$E$369)+COUNTIF($E$6:E347, E347) - 1, "")</f>
        <v/>
      </c>
      <c r="H347">
        <v>342</v>
      </c>
      <c r="I347" t="str">
        <f t="shared" si="10"/>
        <v/>
      </c>
      <c r="J347" s="2" t="str">
        <f t="shared" si="11"/>
        <v/>
      </c>
    </row>
    <row r="348" spans="1:10" x14ac:dyDescent="0.25">
      <c r="A348" t="str">
        <f>IF(Control!$F350="","",INDEX(MemberOrg_Data[CFDA], Control!$F350))</f>
        <v/>
      </c>
      <c r="B348" s="2" t="str">
        <f>IFERROR(INDEX(CAFR_Data[Grant Name], MATCH(A348, CAFR_Data[CFDA], 0)), "")</f>
        <v/>
      </c>
      <c r="C348" s="2" t="str">
        <f>IFERROR(IF(A348 = "", "", INDEX(CAFR_Data[FY 2010], MATCH(A348, CAFR_Data[CFDA], 0))), "Not Reported in CAFR")</f>
        <v/>
      </c>
      <c r="D348" s="2" t="str">
        <f>IFERROR(IF(A348=  "", "", INDEX(CAFR_Data[FY 2018 Adjusted], MATCH(A348, CAFR_Data[CFDA], 0))), "Not Reported in CAFR")</f>
        <v/>
      </c>
      <c r="E348" s="2" t="str">
        <f>IFERROR(IF(A348 = "", "", INDEX(CAFR_Data[Cost of Inflation], MATCH(A348, CAFR_Data[CFDA], 0))), "Not Reported in CAFR")</f>
        <v/>
      </c>
      <c r="F348" s="6" t="str">
        <f>IFERROR(RANK(E348, $E$6:$E$369)+COUNTIF($E$6:E348, E348) - 1, "")</f>
        <v/>
      </c>
      <c r="H348">
        <v>343</v>
      </c>
      <c r="I348" t="str">
        <f t="shared" si="10"/>
        <v/>
      </c>
      <c r="J348" s="2" t="str">
        <f t="shared" si="11"/>
        <v/>
      </c>
    </row>
    <row r="349" spans="1:10" x14ac:dyDescent="0.25">
      <c r="A349" t="str">
        <f>IF(Control!$F351="","",INDEX(MemberOrg_Data[CFDA], Control!$F351))</f>
        <v/>
      </c>
      <c r="B349" s="2" t="str">
        <f>IFERROR(INDEX(CAFR_Data[Grant Name], MATCH(A349, CAFR_Data[CFDA], 0)), "")</f>
        <v/>
      </c>
      <c r="C349" s="2" t="str">
        <f>IFERROR(IF(A349 = "", "", INDEX(CAFR_Data[FY 2010], MATCH(A349, CAFR_Data[CFDA], 0))), "Not Reported in CAFR")</f>
        <v/>
      </c>
      <c r="D349" s="2" t="str">
        <f>IFERROR(IF(A349=  "", "", INDEX(CAFR_Data[FY 2018 Adjusted], MATCH(A349, CAFR_Data[CFDA], 0))), "Not Reported in CAFR")</f>
        <v/>
      </c>
      <c r="E349" s="2" t="str">
        <f>IFERROR(IF(A349 = "", "", INDEX(CAFR_Data[Cost of Inflation], MATCH(A349, CAFR_Data[CFDA], 0))), "Not Reported in CAFR")</f>
        <v/>
      </c>
      <c r="F349" s="6" t="str">
        <f>IFERROR(RANK(E349, $E$6:$E$369)+COUNTIF($E$6:E349, E349) - 1, "")</f>
        <v/>
      </c>
      <c r="H349">
        <v>344</v>
      </c>
      <c r="I349" t="str">
        <f t="shared" si="10"/>
        <v/>
      </c>
      <c r="J349" s="2" t="str">
        <f t="shared" si="11"/>
        <v/>
      </c>
    </row>
    <row r="350" spans="1:10" x14ac:dyDescent="0.25">
      <c r="A350" t="str">
        <f>IF(Control!$F352="","",INDEX(MemberOrg_Data[CFDA], Control!$F352))</f>
        <v/>
      </c>
      <c r="B350" s="2" t="str">
        <f>IFERROR(INDEX(CAFR_Data[Grant Name], MATCH(A350, CAFR_Data[CFDA], 0)), "")</f>
        <v/>
      </c>
      <c r="C350" s="2" t="str">
        <f>IFERROR(IF(A350 = "", "", INDEX(CAFR_Data[FY 2010], MATCH(A350, CAFR_Data[CFDA], 0))), "Not Reported in CAFR")</f>
        <v/>
      </c>
      <c r="D350" s="2" t="str">
        <f>IFERROR(IF(A350=  "", "", INDEX(CAFR_Data[FY 2018 Adjusted], MATCH(A350, CAFR_Data[CFDA], 0))), "Not Reported in CAFR")</f>
        <v/>
      </c>
      <c r="E350" s="2" t="str">
        <f>IFERROR(IF(A350 = "", "", INDEX(CAFR_Data[Cost of Inflation], MATCH(A350, CAFR_Data[CFDA], 0))), "Not Reported in CAFR")</f>
        <v/>
      </c>
      <c r="F350" s="6" t="str">
        <f>IFERROR(RANK(E350, $E$6:$E$369)+COUNTIF($E$6:E350, E350) - 1, "")</f>
        <v/>
      </c>
      <c r="H350">
        <v>345</v>
      </c>
      <c r="I350" t="str">
        <f t="shared" si="10"/>
        <v/>
      </c>
      <c r="J350" s="2" t="str">
        <f t="shared" si="11"/>
        <v/>
      </c>
    </row>
    <row r="351" spans="1:10" x14ac:dyDescent="0.25">
      <c r="A351" t="str">
        <f>IF(Control!$F353="","",INDEX(MemberOrg_Data[CFDA], Control!$F353))</f>
        <v/>
      </c>
      <c r="B351" s="2" t="str">
        <f>IFERROR(INDEX(CAFR_Data[Grant Name], MATCH(A351, CAFR_Data[CFDA], 0)), "")</f>
        <v/>
      </c>
      <c r="C351" s="2" t="str">
        <f>IFERROR(IF(A351 = "", "", INDEX(CAFR_Data[FY 2010], MATCH(A351, CAFR_Data[CFDA], 0))), "Not Reported in CAFR")</f>
        <v/>
      </c>
      <c r="D351" s="2" t="str">
        <f>IFERROR(IF(A351=  "", "", INDEX(CAFR_Data[FY 2018 Adjusted], MATCH(A351, CAFR_Data[CFDA], 0))), "Not Reported in CAFR")</f>
        <v/>
      </c>
      <c r="E351" s="2" t="str">
        <f>IFERROR(IF(A351 = "", "", INDEX(CAFR_Data[Cost of Inflation], MATCH(A351, CAFR_Data[CFDA], 0))), "Not Reported in CAFR")</f>
        <v/>
      </c>
      <c r="F351" s="6" t="str">
        <f>IFERROR(RANK(E351, $E$6:$E$369)+COUNTIF($E$6:E351, E351) - 1, "")</f>
        <v/>
      </c>
      <c r="H351">
        <v>346</v>
      </c>
      <c r="I351" t="str">
        <f t="shared" si="10"/>
        <v/>
      </c>
      <c r="J351" s="2" t="str">
        <f t="shared" si="11"/>
        <v/>
      </c>
    </row>
    <row r="352" spans="1:10" x14ac:dyDescent="0.25">
      <c r="A352" t="str">
        <f>IF(Control!$F354="","",INDEX(MemberOrg_Data[CFDA], Control!$F354))</f>
        <v/>
      </c>
      <c r="B352" s="2" t="str">
        <f>IFERROR(INDEX(CAFR_Data[Grant Name], MATCH(A352, CAFR_Data[CFDA], 0)), "")</f>
        <v/>
      </c>
      <c r="C352" s="2" t="str">
        <f>IFERROR(IF(A352 = "", "", INDEX(CAFR_Data[FY 2010], MATCH(A352, CAFR_Data[CFDA], 0))), "Not Reported in CAFR")</f>
        <v/>
      </c>
      <c r="D352" s="2" t="str">
        <f>IFERROR(IF(A352=  "", "", INDEX(CAFR_Data[FY 2018 Adjusted], MATCH(A352, CAFR_Data[CFDA], 0))), "Not Reported in CAFR")</f>
        <v/>
      </c>
      <c r="E352" s="2" t="str">
        <f>IFERROR(IF(A352 = "", "", INDEX(CAFR_Data[Cost of Inflation], MATCH(A352, CAFR_Data[CFDA], 0))), "Not Reported in CAFR")</f>
        <v/>
      </c>
      <c r="F352" s="6" t="str">
        <f>IFERROR(RANK(E352, $E$6:$E$369)+COUNTIF($E$6:E352, E352) - 1, "")</f>
        <v/>
      </c>
      <c r="H352">
        <v>347</v>
      </c>
      <c r="I352" t="str">
        <f t="shared" si="10"/>
        <v/>
      </c>
      <c r="J352" s="2" t="str">
        <f t="shared" si="11"/>
        <v/>
      </c>
    </row>
    <row r="353" spans="1:10" x14ac:dyDescent="0.25">
      <c r="A353" t="str">
        <f>IF(Control!$F355="","",INDEX(MemberOrg_Data[CFDA], Control!$F355))</f>
        <v/>
      </c>
      <c r="B353" s="2" t="str">
        <f>IFERROR(INDEX(CAFR_Data[Grant Name], MATCH(A353, CAFR_Data[CFDA], 0)), "")</f>
        <v/>
      </c>
      <c r="C353" s="2" t="str">
        <f>IFERROR(IF(A353 = "", "", INDEX(CAFR_Data[FY 2010], MATCH(A353, CAFR_Data[CFDA], 0))), "Not Reported in CAFR")</f>
        <v/>
      </c>
      <c r="D353" s="2" t="str">
        <f>IFERROR(IF(A353=  "", "", INDEX(CAFR_Data[FY 2018 Adjusted], MATCH(A353, CAFR_Data[CFDA], 0))), "Not Reported in CAFR")</f>
        <v/>
      </c>
      <c r="E353" s="2" t="str">
        <f>IFERROR(IF(A353 = "", "", INDEX(CAFR_Data[Cost of Inflation], MATCH(A353, CAFR_Data[CFDA], 0))), "Not Reported in CAFR")</f>
        <v/>
      </c>
      <c r="F353" s="6" t="str">
        <f>IFERROR(RANK(E353, $E$6:$E$369)+COUNTIF($E$6:E353, E353) - 1, "")</f>
        <v/>
      </c>
      <c r="H353">
        <v>348</v>
      </c>
      <c r="I353" t="str">
        <f t="shared" si="10"/>
        <v/>
      </c>
      <c r="J353" s="2" t="str">
        <f t="shared" si="11"/>
        <v/>
      </c>
    </row>
    <row r="354" spans="1:10" x14ac:dyDescent="0.25">
      <c r="A354" t="str">
        <f>IF(Control!$F356="","",INDEX(MemberOrg_Data[CFDA], Control!$F356))</f>
        <v/>
      </c>
      <c r="B354" s="2" t="str">
        <f>IFERROR(INDEX(CAFR_Data[Grant Name], MATCH(A354, CAFR_Data[CFDA], 0)), "")</f>
        <v/>
      </c>
      <c r="C354" s="2" t="str">
        <f>IFERROR(IF(A354 = "", "", INDEX(CAFR_Data[FY 2010], MATCH(A354, CAFR_Data[CFDA], 0))), "Not Reported in CAFR")</f>
        <v/>
      </c>
      <c r="D354" s="2" t="str">
        <f>IFERROR(IF(A354=  "", "", INDEX(CAFR_Data[FY 2018 Adjusted], MATCH(A354, CAFR_Data[CFDA], 0))), "Not Reported in CAFR")</f>
        <v/>
      </c>
      <c r="E354" s="2" t="str">
        <f>IFERROR(IF(A354 = "", "", INDEX(CAFR_Data[Cost of Inflation], MATCH(A354, CAFR_Data[CFDA], 0))), "Not Reported in CAFR")</f>
        <v/>
      </c>
      <c r="F354" s="6" t="str">
        <f>IFERROR(RANK(E354, $E$6:$E$369)+COUNTIF($E$6:E354, E354) - 1, "")</f>
        <v/>
      </c>
      <c r="H354">
        <v>349</v>
      </c>
      <c r="I354" t="str">
        <f t="shared" si="10"/>
        <v/>
      </c>
      <c r="J354" s="2" t="str">
        <f t="shared" si="11"/>
        <v/>
      </c>
    </row>
    <row r="355" spans="1:10" x14ac:dyDescent="0.25">
      <c r="A355" t="str">
        <f>IF(Control!$F357="","",INDEX(MemberOrg_Data[CFDA], Control!$F357))</f>
        <v/>
      </c>
      <c r="B355" s="2" t="str">
        <f>IFERROR(INDEX(CAFR_Data[Grant Name], MATCH(A355, CAFR_Data[CFDA], 0)), "")</f>
        <v/>
      </c>
      <c r="C355" s="2" t="str">
        <f>IFERROR(IF(A355 = "", "", INDEX(CAFR_Data[FY 2010], MATCH(A355, CAFR_Data[CFDA], 0))), "Not Reported in CAFR")</f>
        <v/>
      </c>
      <c r="D355" s="2" t="str">
        <f>IFERROR(IF(A355=  "", "", INDEX(CAFR_Data[FY 2018 Adjusted], MATCH(A355, CAFR_Data[CFDA], 0))), "Not Reported in CAFR")</f>
        <v/>
      </c>
      <c r="E355" s="2" t="str">
        <f>IFERROR(IF(A355 = "", "", INDEX(CAFR_Data[Cost of Inflation], MATCH(A355, CAFR_Data[CFDA], 0))), "Not Reported in CAFR")</f>
        <v/>
      </c>
      <c r="F355" s="6" t="str">
        <f>IFERROR(RANK(E355, $E$6:$E$369)+COUNTIF($E$6:E355, E355) - 1, "")</f>
        <v/>
      </c>
      <c r="H355">
        <v>350</v>
      </c>
      <c r="I355" t="str">
        <f t="shared" si="10"/>
        <v/>
      </c>
      <c r="J355" s="2" t="str">
        <f t="shared" si="11"/>
        <v/>
      </c>
    </row>
    <row r="356" spans="1:10" x14ac:dyDescent="0.25">
      <c r="A356" t="str">
        <f>IF(Control!$F358="","",INDEX(MemberOrg_Data[CFDA], Control!$F358))</f>
        <v/>
      </c>
      <c r="B356" s="2" t="str">
        <f>IFERROR(INDEX(CAFR_Data[Grant Name], MATCH(A356, CAFR_Data[CFDA], 0)), "")</f>
        <v/>
      </c>
      <c r="C356" s="2" t="str">
        <f>IFERROR(IF(A356 = "", "", INDEX(CAFR_Data[FY 2010], MATCH(A356, CAFR_Data[CFDA], 0))), "Not Reported in CAFR")</f>
        <v/>
      </c>
      <c r="D356" s="2" t="str">
        <f>IFERROR(IF(A356=  "", "", INDEX(CAFR_Data[FY 2018 Adjusted], MATCH(A356, CAFR_Data[CFDA], 0))), "Not Reported in CAFR")</f>
        <v/>
      </c>
      <c r="E356" s="2" t="str">
        <f>IFERROR(IF(A356 = "", "", INDEX(CAFR_Data[Cost of Inflation], MATCH(A356, CAFR_Data[CFDA], 0))), "Not Reported in CAFR")</f>
        <v/>
      </c>
      <c r="F356" s="6" t="str">
        <f>IFERROR(RANK(E356, $E$6:$E$369)+COUNTIF($E$6:E356, E356) - 1, "")</f>
        <v/>
      </c>
      <c r="H356">
        <v>351</v>
      </c>
      <c r="I356" t="str">
        <f t="shared" si="10"/>
        <v/>
      </c>
      <c r="J356" s="2" t="str">
        <f t="shared" si="11"/>
        <v/>
      </c>
    </row>
    <row r="357" spans="1:10" x14ac:dyDescent="0.25">
      <c r="B357" s="2" t="str">
        <f>IFERROR(INDEX(CAFR_Data[Grant Name], MATCH(A357, CAFR_Data[CFDA], 0)), "")</f>
        <v/>
      </c>
      <c r="C357" s="2" t="str">
        <f>IFERROR(IF(A357 = "", "", INDEX(CAFR_Data[FY 2010], MATCH(A357, CAFR_Data[CFDA], 0))), "Not Reported in CAFR")</f>
        <v/>
      </c>
      <c r="D357" s="2" t="str">
        <f>IFERROR(IF(A357=  "", "", INDEX(CAFR_Data[FY 2018 Adjusted], MATCH(A357, CAFR_Data[CFDA], 0))), "Not Reported in CAFR")</f>
        <v/>
      </c>
      <c r="E357" s="2" t="str">
        <f>IFERROR(IF(A357 = "", "", INDEX(CAFR_Data[Cost of Inflation], MATCH(A357, CAFR_Data[CFDA], 0))), "Not Reported in CAFR")</f>
        <v/>
      </c>
      <c r="F357" s="6" t="str">
        <f>IFERROR(RANK(E357, $E$6:$E$369)+COUNTIF($E$6:E357, E357) - 1, "")</f>
        <v/>
      </c>
      <c r="H357">
        <v>352</v>
      </c>
      <c r="I357" t="str">
        <f t="shared" si="10"/>
        <v/>
      </c>
      <c r="J357" s="2" t="str">
        <f t="shared" si="11"/>
        <v/>
      </c>
    </row>
    <row r="358" spans="1:10" x14ac:dyDescent="0.25">
      <c r="B358" s="2"/>
      <c r="C358" s="2"/>
      <c r="D358" s="2"/>
      <c r="E358" s="2"/>
      <c r="F358" s="6" t="str">
        <f>IFERROR(RANK(E358, $E$6:$E$369)+COUNTIF($E$6:E358, E358) - 1, "")</f>
        <v/>
      </c>
      <c r="H358">
        <v>353</v>
      </c>
      <c r="I358" t="str">
        <f t="shared" si="10"/>
        <v/>
      </c>
      <c r="J358" s="2" t="str">
        <f t="shared" si="11"/>
        <v/>
      </c>
    </row>
    <row r="359" spans="1:10" x14ac:dyDescent="0.25">
      <c r="B359" s="2"/>
      <c r="C359" s="2"/>
      <c r="D359" s="2"/>
      <c r="E359" s="2"/>
      <c r="F359" s="6" t="str">
        <f>IFERROR(RANK(E359, $E$6:$E$369)+COUNTIF($E$6:E359, E359) - 1, "")</f>
        <v/>
      </c>
      <c r="H359">
        <v>354</v>
      </c>
      <c r="I359" t="str">
        <f t="shared" si="10"/>
        <v/>
      </c>
      <c r="J359" s="2" t="str">
        <f t="shared" si="11"/>
        <v/>
      </c>
    </row>
    <row r="360" spans="1:10" x14ac:dyDescent="0.25">
      <c r="B360" s="2"/>
      <c r="C360" s="2"/>
      <c r="D360" s="2"/>
      <c r="E360" s="2"/>
      <c r="F360" s="6" t="str">
        <f>IFERROR(RANK(E360, $E$6:$E$369)+COUNTIF($E$6:E360, E360) - 1, "")</f>
        <v/>
      </c>
      <c r="H360">
        <v>355</v>
      </c>
      <c r="I360" t="str">
        <f t="shared" si="10"/>
        <v/>
      </c>
      <c r="J360" s="2" t="str">
        <f t="shared" si="11"/>
        <v/>
      </c>
    </row>
    <row r="361" spans="1:10" x14ac:dyDescent="0.25">
      <c r="B361" s="2"/>
      <c r="C361" s="2"/>
      <c r="D361" s="2"/>
      <c r="E361" s="2"/>
      <c r="F361" s="6" t="str">
        <f>IFERROR(RANK(E361, $E$6:$E$369)+COUNTIF($E$6:E361, E361) - 1, "")</f>
        <v/>
      </c>
      <c r="H361">
        <v>356</v>
      </c>
      <c r="I361" t="str">
        <f t="shared" si="10"/>
        <v/>
      </c>
      <c r="J361" s="2" t="str">
        <f t="shared" si="11"/>
        <v/>
      </c>
    </row>
    <row r="362" spans="1:10" x14ac:dyDescent="0.25">
      <c r="B362" s="2"/>
      <c r="C362" s="2"/>
      <c r="D362" s="2"/>
      <c r="E362" s="2"/>
      <c r="F362" s="6" t="str">
        <f>IFERROR(RANK(E362, $E$6:$E$369)+COUNTIF($E$6:E362, E362) - 1, "")</f>
        <v/>
      </c>
      <c r="H362">
        <v>357</v>
      </c>
      <c r="I362" t="str">
        <f t="shared" si="10"/>
        <v/>
      </c>
      <c r="J362" s="2" t="str">
        <f t="shared" si="11"/>
        <v/>
      </c>
    </row>
    <row r="363" spans="1:10" x14ac:dyDescent="0.25">
      <c r="B363" s="2"/>
      <c r="C363" s="2"/>
      <c r="D363" s="2"/>
      <c r="E363" s="2"/>
      <c r="F363" s="6" t="str">
        <f>IFERROR(RANK(E363, $E$6:$E$369)+COUNTIF($E$6:E363, E363) - 1, "")</f>
        <v/>
      </c>
      <c r="H363">
        <v>358</v>
      </c>
      <c r="I363" t="str">
        <f t="shared" si="10"/>
        <v/>
      </c>
      <c r="J363" s="2" t="str">
        <f t="shared" si="11"/>
        <v/>
      </c>
    </row>
    <row r="364" spans="1:10" x14ac:dyDescent="0.25">
      <c r="B364" s="2"/>
      <c r="C364" s="2"/>
      <c r="D364" s="2"/>
      <c r="E364" s="2"/>
      <c r="F364" s="6" t="str">
        <f>IFERROR(RANK(E364, $E$6:$E$369)+COUNTIF($E$6:E364, E364) - 1, "")</f>
        <v/>
      </c>
      <c r="H364">
        <v>359</v>
      </c>
      <c r="I364" t="str">
        <f t="shared" si="10"/>
        <v/>
      </c>
      <c r="J364" s="2" t="str">
        <f t="shared" si="11"/>
        <v/>
      </c>
    </row>
    <row r="365" spans="1:10" x14ac:dyDescent="0.25">
      <c r="B365" s="2"/>
      <c r="C365" s="2"/>
      <c r="D365" s="2"/>
      <c r="E365" s="2"/>
      <c r="F365" s="6" t="str">
        <f>IFERROR(RANK(E365, $E$6:$E$369)+COUNTIF($E$6:E365, E365) - 1, "")</f>
        <v/>
      </c>
      <c r="H365">
        <v>360</v>
      </c>
      <c r="I365" t="str">
        <f t="shared" si="10"/>
        <v/>
      </c>
      <c r="J365" s="2" t="str">
        <f t="shared" si="11"/>
        <v/>
      </c>
    </row>
    <row r="366" spans="1:10" x14ac:dyDescent="0.25">
      <c r="B366" s="2"/>
      <c r="C366" s="2"/>
      <c r="D366" s="2"/>
      <c r="E366" s="2"/>
      <c r="H366">
        <v>361</v>
      </c>
      <c r="I366" t="str">
        <f t="shared" si="10"/>
        <v/>
      </c>
      <c r="J366" s="2" t="str">
        <f t="shared" si="11"/>
        <v/>
      </c>
    </row>
    <row r="367" spans="1:10" x14ac:dyDescent="0.25">
      <c r="B367" s="2"/>
      <c r="C367" s="2"/>
      <c r="D367" s="2"/>
      <c r="E367" s="2"/>
      <c r="H367">
        <v>362</v>
      </c>
      <c r="I367" t="str">
        <f t="shared" si="10"/>
        <v/>
      </c>
      <c r="J367" s="2" t="str">
        <f t="shared" si="11"/>
        <v/>
      </c>
    </row>
    <row r="368" spans="1:10" x14ac:dyDescent="0.25">
      <c r="B368" s="2"/>
      <c r="C368" s="2"/>
      <c r="D368" s="2"/>
      <c r="E368" s="2"/>
      <c r="H368">
        <v>363</v>
      </c>
      <c r="I368" t="str">
        <f t="shared" si="10"/>
        <v/>
      </c>
      <c r="J368" s="2" t="str">
        <f t="shared" si="11"/>
        <v/>
      </c>
    </row>
    <row r="369" spans="2:10" x14ac:dyDescent="0.25">
      <c r="B369" s="2"/>
      <c r="C369" s="2"/>
      <c r="D369" s="2"/>
      <c r="E369" s="2"/>
      <c r="H369">
        <v>364</v>
      </c>
      <c r="I369" t="str">
        <f t="shared" si="10"/>
        <v/>
      </c>
      <c r="J369" s="2" t="str">
        <f t="shared" si="11"/>
        <v/>
      </c>
    </row>
  </sheetData>
  <conditionalFormatting sqref="A6:E369">
    <cfRule type="expression" dxfId="17" priority="2">
      <formula>AND(ISODD(#REF!), #REF!&lt;&gt;"")</formula>
    </cfRule>
  </conditionalFormatting>
  <dataValidations disablePrompts="1" count="1">
    <dataValidation type="list" allowBlank="1" showInputMessage="1" showErrorMessage="1" sqref="D1" xr:uid="{9486FBBA-778A-4EB2-B293-176156B1FB8F}">
      <formula1>Selection</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1700-2075-4600-89CD-3B94228E7F9B}">
  <sheetPr codeName="Sheet11">
    <tabColor theme="9" tint="-0.499984740745262"/>
  </sheetPr>
  <dimension ref="B1:U370"/>
  <sheetViews>
    <sheetView showGridLines="0" tabSelected="1" zoomScale="70" zoomScaleNormal="70" workbookViewId="0">
      <selection activeCell="F13" sqref="F13"/>
    </sheetView>
  </sheetViews>
  <sheetFormatPr defaultRowHeight="16.5" x14ac:dyDescent="0.3"/>
  <cols>
    <col min="1" max="1" width="7.140625" style="21" customWidth="1"/>
    <col min="2" max="2" width="9.85546875" style="21" customWidth="1"/>
    <col min="3" max="3" width="35" style="21" customWidth="1"/>
    <col min="4" max="4" width="22" style="21" bestFit="1" customWidth="1"/>
    <col min="5" max="5" width="23" style="21" customWidth="1"/>
    <col min="6" max="6" width="56.85546875" style="21" customWidth="1"/>
    <col min="7" max="7" width="9.140625" style="21"/>
    <col min="8" max="8" width="49" style="21" customWidth="1"/>
    <col min="9" max="9" width="28.85546875" style="21" customWidth="1"/>
    <col min="10" max="10" width="9.140625" style="21"/>
    <col min="11" max="11" width="40.42578125" style="21" customWidth="1"/>
    <col min="12" max="12" width="9.140625" style="21"/>
    <col min="13" max="13" width="41.140625" style="21" customWidth="1"/>
    <col min="14" max="16384" width="9.140625" style="21"/>
  </cols>
  <sheetData>
    <row r="1" spans="2:13" x14ac:dyDescent="0.3">
      <c r="C1" s="22"/>
    </row>
    <row r="2" spans="2:13" ht="21.75" thickBot="1" x14ac:dyDescent="0.45">
      <c r="B2" s="31" t="s">
        <v>102</v>
      </c>
      <c r="C2" s="23"/>
    </row>
    <row r="3" spans="2:13" ht="18" thickTop="1" thickBot="1" x14ac:dyDescent="0.35">
      <c r="F3" s="22"/>
    </row>
    <row r="4" spans="2:13" ht="44.25" customHeight="1" thickBot="1" x14ac:dyDescent="0.35">
      <c r="B4" s="47" t="s">
        <v>110</v>
      </c>
      <c r="C4" s="47"/>
      <c r="D4" s="47"/>
      <c r="E4" s="47"/>
      <c r="F4" s="47"/>
      <c r="H4" s="47" t="s">
        <v>112</v>
      </c>
      <c r="I4" s="47"/>
      <c r="K4" s="32" t="s">
        <v>116</v>
      </c>
      <c r="M4" s="32" t="s">
        <v>117</v>
      </c>
    </row>
    <row r="5" spans="2:13" x14ac:dyDescent="0.3">
      <c r="B5" s="24" t="s">
        <v>1</v>
      </c>
      <c r="C5" s="24" t="s">
        <v>48</v>
      </c>
      <c r="D5" s="24" t="s">
        <v>53</v>
      </c>
      <c r="E5" s="24" t="s">
        <v>45</v>
      </c>
      <c r="F5" s="24" t="s">
        <v>119</v>
      </c>
      <c r="H5" s="24" t="s">
        <v>113</v>
      </c>
      <c r="I5" s="24" t="s">
        <v>114</v>
      </c>
    </row>
    <row r="6" spans="2:13" x14ac:dyDescent="0.3">
      <c r="B6" s="21">
        <f>IFERROR(INDEX(HelperTable[CFDA], MATCH('Helper Table'!H6, HelperTable[Final Sort], 0)), "")</f>
        <v>10.558</v>
      </c>
      <c r="C6" s="21" t="str">
        <f>IFERROR(INDEX(HelperTable[Grant Name], MATCH(InflationTable[[#This Row],[CFDA]], HelperTable[CFDA], 0)), "")</f>
        <v>Child and Adult Care Food Program</v>
      </c>
      <c r="D6" s="25">
        <f>IFERROR(INDEX(HelperTable[FY 2010 Nominal], MATCH(InflationTable[[#This Row],[CFDA]], HelperTable[CFDA], 0)), "")</f>
        <v>25792486</v>
      </c>
      <c r="E6" s="25">
        <f>IFERROR(INDEX(HelperTable[FY 2018 Nominal], MATCH(InflationTable[[#This Row],[CFDA]], HelperTable[CFDA], 0)), "")</f>
        <v>29524704.543380272</v>
      </c>
      <c r="F6" s="25">
        <f>IFERROR(INDEX(HelperTable[Cost of Inflation (Difference between 2010 &amp; 2018 Nominal)], MATCH(InflationTable[[#This Row],[CFDA]], HelperTable[CFDA], 0)), "")</f>
        <v>13982036.456619728</v>
      </c>
      <c r="H6" s="29" t="s">
        <v>119</v>
      </c>
      <c r="I6" s="30">
        <f>SUBTOTAL(9, InflationTable[Difference Between 2018 Nominal and 2018 Inflation Adjusted])</f>
        <v>-52849356.977170721</v>
      </c>
    </row>
    <row r="7" spans="2:13" x14ac:dyDescent="0.3">
      <c r="B7" s="21">
        <f>IFERROR(INDEX(HelperTable[CFDA], MATCH('Helper Table'!H7, HelperTable[Final Sort], 0)), "")</f>
        <v>93.575000000000003</v>
      </c>
      <c r="C7" s="21" t="str">
        <f>IFERROR(INDEX(HelperTable[Grant Name], MATCH(InflationTable[[#This Row],[CFDA]], HelperTable[CFDA], 0)), "")</f>
        <v>Child Care and Development Block Grant</v>
      </c>
      <c r="D7" s="25">
        <f>IFERROR(INDEX(HelperTable[FY 2010 Nominal], MATCH(InflationTable[[#This Row],[CFDA]], HelperTable[CFDA], 0)), "")</f>
        <v>479084460</v>
      </c>
      <c r="E7" s="25">
        <f>IFERROR(INDEX(HelperTable[FY 2018 Nominal], MATCH(InflationTable[[#This Row],[CFDA]], HelperTable[CFDA], 0)), "")</f>
        <v>548408832.43379045</v>
      </c>
      <c r="F7" s="25">
        <f>IFERROR(INDEX(HelperTable[Cost of Inflation (Difference between 2010 &amp; 2018 Nominal)], MATCH(InflationTable[[#This Row],[CFDA]], HelperTable[CFDA], 0)), "")</f>
        <v>-66831393.433790445</v>
      </c>
    </row>
    <row r="8" spans="2:13" x14ac:dyDescent="0.3">
      <c r="B8" s="21" t="str">
        <f>IFERROR(INDEX(HelperTable[CFDA], MATCH('Helper Table'!H8, HelperTable[Final Sort], 0)), "")</f>
        <v/>
      </c>
      <c r="C8" s="21" t="str">
        <f>IFERROR(INDEX(HelperTable[Grant Name], MATCH(InflationTable[[#This Row],[CFDA]], HelperTable[CFDA], 0)), "")</f>
        <v/>
      </c>
      <c r="D8" s="25" t="str">
        <f>IFERROR(INDEX(HelperTable[FY 2010 Nominal], MATCH(InflationTable[[#This Row],[CFDA]], HelperTable[CFDA], 0)), "")</f>
        <v/>
      </c>
      <c r="E8" s="25" t="str">
        <f>IFERROR(INDEX(HelperTable[FY 2018 Nominal], MATCH(InflationTable[[#This Row],[CFDA]], HelperTable[CFDA], 0)), "")</f>
        <v/>
      </c>
      <c r="F8" s="25" t="str">
        <f>IFERROR(INDEX(HelperTable[Cost of Inflation (Difference between 2010 &amp; 2018 Nominal)], MATCH(InflationTable[[#This Row],[CFDA]], HelperTable[CFDA], 0)), "")</f>
        <v/>
      </c>
    </row>
    <row r="9" spans="2:13" x14ac:dyDescent="0.3">
      <c r="B9" s="21" t="str">
        <f>IFERROR(INDEX(HelperTable[CFDA], MATCH('Helper Table'!H9, HelperTable[Final Sort], 0)), "")</f>
        <v/>
      </c>
      <c r="C9" s="21" t="str">
        <f>IFERROR(INDEX(HelperTable[Grant Name], MATCH(InflationTable[[#This Row],[CFDA]], HelperTable[CFDA], 0)), "")</f>
        <v/>
      </c>
      <c r="D9" s="25" t="str">
        <f>IFERROR(INDEX(HelperTable[FY 2010 Nominal], MATCH(InflationTable[[#This Row],[CFDA]], HelperTable[CFDA], 0)), "")</f>
        <v/>
      </c>
      <c r="E9" s="25" t="str">
        <f>IFERROR(INDEX(HelperTable[FY 2018 Nominal], MATCH(InflationTable[[#This Row],[CFDA]], HelperTable[CFDA], 0)), "")</f>
        <v/>
      </c>
      <c r="F9" s="25" t="str">
        <f>IFERROR(INDEX(HelperTable[Cost of Inflation (Difference between 2010 &amp; 2018 Nominal)], MATCH(InflationTable[[#This Row],[CFDA]], HelperTable[CFDA], 0)), "")</f>
        <v/>
      </c>
    </row>
    <row r="10" spans="2:13" x14ac:dyDescent="0.3">
      <c r="B10" s="21" t="str">
        <f>IFERROR(INDEX(HelperTable[CFDA], MATCH('Helper Table'!H10, HelperTable[Final Sort], 0)), "")</f>
        <v/>
      </c>
      <c r="C10" s="21" t="str">
        <f>IFERROR(INDEX(HelperTable[Grant Name], MATCH(InflationTable[[#This Row],[CFDA]], HelperTable[CFDA], 0)), "")</f>
        <v/>
      </c>
      <c r="D10" s="25" t="str">
        <f>IFERROR(INDEX(HelperTable[FY 2010 Nominal], MATCH(InflationTable[[#This Row],[CFDA]], HelperTable[CFDA], 0)), "")</f>
        <v/>
      </c>
      <c r="E10" s="25" t="str">
        <f>IFERROR(INDEX(HelperTable[FY 2018 Nominal], MATCH(InflationTable[[#This Row],[CFDA]], HelperTable[CFDA], 0)), "")</f>
        <v/>
      </c>
      <c r="F10" s="25" t="str">
        <f>IFERROR(INDEX(HelperTable[Cost of Inflation (Difference between 2010 &amp; 2018 Nominal)], MATCH(InflationTable[[#This Row],[CFDA]], HelperTable[CFDA], 0)), "")</f>
        <v/>
      </c>
    </row>
    <row r="11" spans="2:13" x14ac:dyDescent="0.3">
      <c r="B11" s="21" t="str">
        <f>IFERROR(INDEX(HelperTable[CFDA], MATCH('Helper Table'!H11, HelperTable[Final Sort], 0)), "")</f>
        <v/>
      </c>
      <c r="C11" s="21" t="str">
        <f>IFERROR(INDEX(HelperTable[Grant Name], MATCH(InflationTable[[#This Row],[CFDA]], HelperTable[CFDA], 0)), "")</f>
        <v/>
      </c>
      <c r="D11" s="25" t="str">
        <f>IFERROR(INDEX(HelperTable[FY 2010 Nominal], MATCH(InflationTable[[#This Row],[CFDA]], HelperTable[CFDA], 0)), "")</f>
        <v/>
      </c>
      <c r="E11" s="25" t="str">
        <f>IFERROR(INDEX(HelperTable[FY 2018 Nominal], MATCH(InflationTable[[#This Row],[CFDA]], HelperTable[CFDA], 0)), "")</f>
        <v/>
      </c>
      <c r="F11" s="25" t="str">
        <f>IFERROR(INDEX(HelperTable[Cost of Inflation (Difference between 2010 &amp; 2018 Nominal)], MATCH(InflationTable[[#This Row],[CFDA]], HelperTable[CFDA], 0)), "")</f>
        <v/>
      </c>
    </row>
    <row r="12" spans="2:13" x14ac:dyDescent="0.3">
      <c r="B12" s="21" t="str">
        <f>IFERROR(INDEX(HelperTable[CFDA], MATCH('Helper Table'!H12, HelperTable[Final Sort], 0)), "")</f>
        <v/>
      </c>
      <c r="C12" s="21" t="str">
        <f>IFERROR(INDEX(HelperTable[Grant Name], MATCH(InflationTable[[#This Row],[CFDA]], HelperTable[CFDA], 0)), "")</f>
        <v/>
      </c>
      <c r="D12" s="25" t="str">
        <f>IFERROR(INDEX(HelperTable[FY 2010 Nominal], MATCH(InflationTable[[#This Row],[CFDA]], HelperTable[CFDA], 0)), "")</f>
        <v/>
      </c>
      <c r="E12" s="25" t="str">
        <f>IFERROR(INDEX(HelperTable[FY 2018 Nominal], MATCH(InflationTable[[#This Row],[CFDA]], HelperTable[CFDA], 0)), "")</f>
        <v/>
      </c>
      <c r="F12" s="25" t="str">
        <f>IFERROR(INDEX(HelperTable[Cost of Inflation (Difference between 2010 &amp; 2018 Nominal)], MATCH(InflationTable[[#This Row],[CFDA]], HelperTable[CFDA], 0)), "")</f>
        <v/>
      </c>
    </row>
    <row r="13" spans="2:13" x14ac:dyDescent="0.3">
      <c r="B13" s="21" t="str">
        <f>IFERROR(INDEX(HelperTable[CFDA], MATCH('Helper Table'!H13, HelperTable[Final Sort], 0)), "")</f>
        <v/>
      </c>
      <c r="C13" s="21" t="str">
        <f>IFERROR(INDEX(HelperTable[Grant Name], MATCH(InflationTable[[#This Row],[CFDA]], HelperTable[CFDA], 0)), "")</f>
        <v/>
      </c>
      <c r="D13" s="25" t="str">
        <f>IFERROR(INDEX(HelperTable[FY 2010 Nominal], MATCH(InflationTable[[#This Row],[CFDA]], HelperTable[CFDA], 0)), "")</f>
        <v/>
      </c>
      <c r="E13" s="25" t="str">
        <f>IFERROR(INDEX(HelperTable[FY 2018 Nominal], MATCH(InflationTable[[#This Row],[CFDA]], HelperTable[CFDA], 0)), "")</f>
        <v/>
      </c>
      <c r="F13" s="25" t="str">
        <f>IFERROR(INDEX(HelperTable[Cost of Inflation (Difference between 2010 &amp; 2018 Nominal)], MATCH(InflationTable[[#This Row],[CFDA]], HelperTable[CFDA], 0)), "")</f>
        <v/>
      </c>
    </row>
    <row r="14" spans="2:13" x14ac:dyDescent="0.3">
      <c r="B14" s="21" t="str">
        <f>IFERROR(INDEX(HelperTable[CFDA], MATCH('Helper Table'!H14, HelperTable[Final Sort], 0)), "")</f>
        <v/>
      </c>
      <c r="C14" s="21" t="str">
        <f>IFERROR(INDEX(HelperTable[Grant Name], MATCH(InflationTable[[#This Row],[CFDA]], HelperTable[CFDA], 0)), "")</f>
        <v/>
      </c>
      <c r="D14" s="25" t="str">
        <f>IFERROR(INDEX(HelperTable[FY 2010 Nominal], MATCH(InflationTable[[#This Row],[CFDA]], HelperTable[CFDA], 0)), "")</f>
        <v/>
      </c>
      <c r="E14" s="25" t="str">
        <f>IFERROR(INDEX(HelperTable[FY 2018 Nominal], MATCH(InflationTable[[#This Row],[CFDA]], HelperTable[CFDA], 0)), "")</f>
        <v/>
      </c>
      <c r="F14" s="25" t="str">
        <f>IFERROR(INDEX(HelperTable[Cost of Inflation (Difference between 2010 &amp; 2018 Nominal)], MATCH(InflationTable[[#This Row],[CFDA]], HelperTable[CFDA], 0)), "")</f>
        <v/>
      </c>
    </row>
    <row r="15" spans="2:13" x14ac:dyDescent="0.3">
      <c r="B15" s="21" t="str">
        <f>IFERROR(INDEX(HelperTable[CFDA], MATCH('Helper Table'!H15, HelperTable[Final Sort], 0)), "")</f>
        <v/>
      </c>
      <c r="C15" s="21" t="str">
        <f>IFERROR(INDEX(HelperTable[Grant Name], MATCH(InflationTable[[#This Row],[CFDA]], HelperTable[CFDA], 0)), "")</f>
        <v/>
      </c>
      <c r="D15" s="25" t="str">
        <f>IFERROR(INDEX(HelperTable[FY 2010 Nominal], MATCH(InflationTable[[#This Row],[CFDA]], HelperTable[CFDA], 0)), "")</f>
        <v/>
      </c>
      <c r="E15" s="25" t="str">
        <f>IFERROR(INDEX(HelperTable[FY 2018 Nominal], MATCH(InflationTable[[#This Row],[CFDA]], HelperTable[CFDA], 0)), "")</f>
        <v/>
      </c>
      <c r="F15" s="25" t="str">
        <f>IFERROR(INDEX(HelperTable[Cost of Inflation (Difference between 2010 &amp; 2018 Nominal)], MATCH(InflationTable[[#This Row],[CFDA]], HelperTable[CFDA], 0)), "")</f>
        <v/>
      </c>
    </row>
    <row r="16" spans="2:13" x14ac:dyDescent="0.3">
      <c r="B16" s="21" t="str">
        <f>IFERROR(INDEX(HelperTable[CFDA], MATCH('Helper Table'!H16, HelperTable[Final Sort], 0)), "")</f>
        <v/>
      </c>
      <c r="C16" s="21" t="str">
        <f>IFERROR(INDEX(HelperTable[Grant Name], MATCH(InflationTable[[#This Row],[CFDA]], HelperTable[CFDA], 0)), "")</f>
        <v/>
      </c>
      <c r="D16" s="25" t="str">
        <f>IFERROR(INDEX(HelperTable[FY 2010 Nominal], MATCH(InflationTable[[#This Row],[CFDA]], HelperTable[CFDA], 0)), "")</f>
        <v/>
      </c>
      <c r="E16" s="25" t="str">
        <f>IFERROR(INDEX(HelperTable[FY 2018 Nominal], MATCH(InflationTable[[#This Row],[CFDA]], HelperTable[CFDA], 0)), "")</f>
        <v/>
      </c>
      <c r="F16" s="25" t="str">
        <f>IFERROR(INDEX(HelperTable[Cost of Inflation (Difference between 2010 &amp; 2018 Nominal)], MATCH(InflationTable[[#This Row],[CFDA]], HelperTable[CFDA], 0)), "")</f>
        <v/>
      </c>
    </row>
    <row r="17" spans="2:6" x14ac:dyDescent="0.3">
      <c r="B17" s="21" t="str">
        <f>IFERROR(INDEX(HelperTable[CFDA], MATCH('Helper Table'!H17, HelperTable[Final Sort], 0)), "")</f>
        <v/>
      </c>
      <c r="C17" s="21" t="str">
        <f>IFERROR(INDEX(HelperTable[Grant Name], MATCH(InflationTable[[#This Row],[CFDA]], HelperTable[CFDA], 0)), "")</f>
        <v/>
      </c>
      <c r="D17" s="25" t="str">
        <f>IFERROR(INDEX(HelperTable[FY 2010 Nominal], MATCH(InflationTable[[#This Row],[CFDA]], HelperTable[CFDA], 0)), "")</f>
        <v/>
      </c>
      <c r="E17" s="25" t="str">
        <f>IFERROR(INDEX(HelperTable[FY 2018 Nominal], MATCH(InflationTable[[#This Row],[CFDA]], HelperTable[CFDA], 0)), "")</f>
        <v/>
      </c>
      <c r="F17" s="25" t="str">
        <f>IFERROR(INDEX(HelperTable[Cost of Inflation (Difference between 2010 &amp; 2018 Nominal)], MATCH(InflationTable[[#This Row],[CFDA]], HelperTable[CFDA], 0)), "")</f>
        <v/>
      </c>
    </row>
    <row r="18" spans="2:6" x14ac:dyDescent="0.3">
      <c r="B18" s="21" t="str">
        <f>IFERROR(INDEX(HelperTable[CFDA], MATCH('Helper Table'!H18, HelperTable[Final Sort], 0)), "")</f>
        <v/>
      </c>
      <c r="C18" s="21" t="str">
        <f>IFERROR(INDEX(HelperTable[Grant Name], MATCH(InflationTable[[#This Row],[CFDA]], HelperTable[CFDA], 0)), "")</f>
        <v/>
      </c>
      <c r="D18" s="25" t="str">
        <f>IFERROR(INDEX(HelperTable[FY 2010 Nominal], MATCH(InflationTable[[#This Row],[CFDA]], HelperTable[CFDA], 0)), "")</f>
        <v/>
      </c>
      <c r="E18" s="25" t="str">
        <f>IFERROR(INDEX(HelperTable[FY 2018 Nominal], MATCH(InflationTable[[#This Row],[CFDA]], HelperTable[CFDA], 0)), "")</f>
        <v/>
      </c>
      <c r="F18" s="25" t="str">
        <f>IFERROR(INDEX(HelperTable[Cost of Inflation (Difference between 2010 &amp; 2018 Nominal)], MATCH(InflationTable[[#This Row],[CFDA]], HelperTable[CFDA], 0)), "")</f>
        <v/>
      </c>
    </row>
    <row r="19" spans="2:6" x14ac:dyDescent="0.3">
      <c r="B19" s="21" t="str">
        <f>IFERROR(INDEX(HelperTable[CFDA], MATCH('Helper Table'!H19, HelperTable[Final Sort], 0)), "")</f>
        <v/>
      </c>
      <c r="C19" s="21" t="str">
        <f>IFERROR(INDEX(HelperTable[Grant Name], MATCH(InflationTable[[#This Row],[CFDA]], HelperTable[CFDA], 0)), "")</f>
        <v/>
      </c>
      <c r="D19" s="25" t="str">
        <f>IFERROR(INDEX(HelperTable[FY 2010 Nominal], MATCH(InflationTable[[#This Row],[CFDA]], HelperTable[CFDA], 0)), "")</f>
        <v/>
      </c>
      <c r="E19" s="25" t="str">
        <f>IFERROR(INDEX(HelperTable[FY 2018 Nominal], MATCH(InflationTable[[#This Row],[CFDA]], HelperTable[CFDA], 0)), "")</f>
        <v/>
      </c>
      <c r="F19" s="25" t="str">
        <f>IFERROR(INDEX(HelperTable[Cost of Inflation (Difference between 2010 &amp; 2018 Nominal)], MATCH(InflationTable[[#This Row],[CFDA]], HelperTable[CFDA], 0)), "")</f>
        <v/>
      </c>
    </row>
    <row r="20" spans="2:6" x14ac:dyDescent="0.3">
      <c r="B20" s="21" t="str">
        <f>IFERROR(INDEX(HelperTable[CFDA], MATCH('Helper Table'!H20, HelperTable[Final Sort], 0)), "")</f>
        <v/>
      </c>
      <c r="C20" s="21" t="str">
        <f>IFERROR(INDEX(HelperTable[Grant Name], MATCH(InflationTable[[#This Row],[CFDA]], HelperTable[CFDA], 0)), "")</f>
        <v/>
      </c>
      <c r="D20" s="25" t="str">
        <f>IFERROR(INDEX(HelperTable[FY 2010 Nominal], MATCH(InflationTable[[#This Row],[CFDA]], HelperTable[CFDA], 0)), "")</f>
        <v/>
      </c>
      <c r="E20" s="25" t="str">
        <f>IFERROR(INDEX(HelperTable[FY 2018 Nominal], MATCH(InflationTable[[#This Row],[CFDA]], HelperTable[CFDA], 0)), "")</f>
        <v/>
      </c>
      <c r="F20" s="25" t="str">
        <f>IFERROR(INDEX(HelperTable[Cost of Inflation (Difference between 2010 &amp; 2018 Nominal)], MATCH(InflationTable[[#This Row],[CFDA]], HelperTable[CFDA], 0)), "")</f>
        <v/>
      </c>
    </row>
    <row r="21" spans="2:6" x14ac:dyDescent="0.3">
      <c r="B21" s="21" t="str">
        <f>IFERROR(INDEX(HelperTable[CFDA], MATCH('Helper Table'!H21, HelperTable[Final Sort], 0)), "")</f>
        <v/>
      </c>
      <c r="C21" s="21" t="str">
        <f>IFERROR(INDEX(HelperTable[Grant Name], MATCH(InflationTable[[#This Row],[CFDA]], HelperTable[CFDA], 0)), "")</f>
        <v/>
      </c>
      <c r="D21" s="21" t="str">
        <f>IFERROR(INDEX(HelperTable[FY 2010 Nominal], MATCH(InflationTable[[#This Row],[CFDA]], HelperTable[CFDA], 0)), "")</f>
        <v/>
      </c>
      <c r="E21" s="25" t="str">
        <f>IFERROR(INDEX(HelperTable[FY 2018 Nominal], MATCH(InflationTable[[#This Row],[CFDA]], HelperTable[CFDA], 0)), "")</f>
        <v/>
      </c>
      <c r="F21" s="25" t="str">
        <f>IFERROR(INDEX(HelperTable[Cost of Inflation (Difference between 2010 &amp; 2018 Nominal)], MATCH(InflationTable[[#This Row],[CFDA]], HelperTable[CFDA], 0)), "")</f>
        <v/>
      </c>
    </row>
    <row r="22" spans="2:6" x14ac:dyDescent="0.3">
      <c r="B22" s="21" t="str">
        <f>IFERROR(INDEX(HelperTable[CFDA], MATCH('Helper Table'!H22, HelperTable[Final Sort], 0)), "")</f>
        <v/>
      </c>
      <c r="C22" s="21" t="str">
        <f>IFERROR(INDEX(HelperTable[Grant Name], MATCH(InflationTable[[#This Row],[CFDA]], HelperTable[CFDA], 0)), "")</f>
        <v/>
      </c>
      <c r="D22" s="21" t="str">
        <f>IFERROR(INDEX(HelperTable[FY 2010 Nominal], MATCH(InflationTable[[#This Row],[CFDA]], HelperTable[CFDA], 0)), "")</f>
        <v/>
      </c>
      <c r="E22" s="25" t="str">
        <f>IFERROR(INDEX(HelperTable[FY 2018 Nominal], MATCH(InflationTable[[#This Row],[CFDA]], HelperTable[CFDA], 0)), "")</f>
        <v/>
      </c>
      <c r="F22" s="25" t="str">
        <f>IFERROR(INDEX(HelperTable[Cost of Inflation (Difference between 2010 &amp; 2018 Nominal)], MATCH(InflationTable[[#This Row],[CFDA]], HelperTable[CFDA], 0)), "")</f>
        <v/>
      </c>
    </row>
    <row r="23" spans="2:6" x14ac:dyDescent="0.3">
      <c r="B23" s="21" t="str">
        <f>IFERROR(INDEX(HelperTable[CFDA], MATCH('Helper Table'!H23, HelperTable[Final Sort], 0)), "")</f>
        <v/>
      </c>
      <c r="C23" s="21" t="str">
        <f>IFERROR(INDEX(HelperTable[Grant Name], MATCH(InflationTable[[#This Row],[CFDA]], HelperTable[CFDA], 0)), "")</f>
        <v/>
      </c>
      <c r="D23" s="21" t="str">
        <f>IFERROR(INDEX(HelperTable[FY 2010 Nominal], MATCH(InflationTable[[#This Row],[CFDA]], HelperTable[CFDA], 0)), "")</f>
        <v/>
      </c>
      <c r="E23" s="25" t="str">
        <f>IFERROR(INDEX(HelperTable[FY 2018 Nominal], MATCH(InflationTable[[#This Row],[CFDA]], HelperTable[CFDA], 0)), "")</f>
        <v/>
      </c>
      <c r="F23" s="25" t="str">
        <f>IFERROR(INDEX(HelperTable[Cost of Inflation (Difference between 2010 &amp; 2018 Nominal)], MATCH(InflationTable[[#This Row],[CFDA]], HelperTable[CFDA], 0)), "")</f>
        <v/>
      </c>
    </row>
    <row r="24" spans="2:6" x14ac:dyDescent="0.3">
      <c r="B24" s="21" t="str">
        <f>IFERROR(INDEX(HelperTable[CFDA], MATCH('Helper Table'!H24, HelperTable[Final Sort], 0)), "")</f>
        <v/>
      </c>
      <c r="C24" s="21" t="str">
        <f>IFERROR(INDEX(HelperTable[Grant Name], MATCH(InflationTable[[#This Row],[CFDA]], HelperTable[CFDA], 0)), "")</f>
        <v/>
      </c>
      <c r="D24" s="21" t="str">
        <f>IFERROR(INDEX(HelperTable[FY 2010 Nominal], MATCH(InflationTable[[#This Row],[CFDA]], HelperTable[CFDA], 0)), "")</f>
        <v/>
      </c>
      <c r="E24" s="25" t="str">
        <f>IFERROR(INDEX(HelperTable[FY 2018 Nominal], MATCH(InflationTable[[#This Row],[CFDA]], HelperTable[CFDA], 0)), "")</f>
        <v/>
      </c>
      <c r="F24" s="25" t="str">
        <f>IFERROR(INDEX(HelperTable[Cost of Inflation (Difference between 2010 &amp; 2018 Nominal)], MATCH(InflationTable[[#This Row],[CFDA]], HelperTable[CFDA], 0)), "")</f>
        <v/>
      </c>
    </row>
    <row r="25" spans="2:6" x14ac:dyDescent="0.3">
      <c r="B25" s="21" t="str">
        <f>IFERROR(INDEX(HelperTable[CFDA], MATCH('Helper Table'!H25, HelperTable[Final Sort], 0)), "")</f>
        <v/>
      </c>
      <c r="C25" s="21" t="str">
        <f>IFERROR(INDEX(HelperTable[Grant Name], MATCH(InflationTable[[#This Row],[CFDA]], HelperTable[CFDA], 0)), "")</f>
        <v/>
      </c>
      <c r="D25" s="21" t="str">
        <f>IFERROR(INDEX(HelperTable[FY 2010 Nominal], MATCH(InflationTable[[#This Row],[CFDA]], HelperTable[CFDA], 0)), "")</f>
        <v/>
      </c>
      <c r="E25" s="25" t="str">
        <f>IFERROR(INDEX(HelperTable[FY 2018 Nominal], MATCH(InflationTable[[#This Row],[CFDA]], HelperTable[CFDA], 0)), "")</f>
        <v/>
      </c>
      <c r="F25" s="25" t="str">
        <f>IFERROR(INDEX(HelperTable[Cost of Inflation (Difference between 2010 &amp; 2018 Nominal)], MATCH(InflationTable[[#This Row],[CFDA]], HelperTable[CFDA], 0)), "")</f>
        <v/>
      </c>
    </row>
    <row r="26" spans="2:6" x14ac:dyDescent="0.3">
      <c r="B26" s="21" t="str">
        <f>IFERROR(INDEX(HelperTable[CFDA], MATCH('Helper Table'!H26, HelperTable[Final Sort], 0)), "")</f>
        <v/>
      </c>
      <c r="C26" s="21" t="str">
        <f>IFERROR(INDEX(HelperTable[Grant Name], MATCH(InflationTable[[#This Row],[CFDA]], HelperTable[CFDA], 0)), "")</f>
        <v/>
      </c>
      <c r="D26" s="21" t="str">
        <f>IFERROR(INDEX(HelperTable[FY 2010 Nominal], MATCH(InflationTable[[#This Row],[CFDA]], HelperTable[CFDA], 0)), "")</f>
        <v/>
      </c>
      <c r="E26" s="25" t="str">
        <f>IFERROR(INDEX(HelperTable[FY 2018 Nominal], MATCH(InflationTable[[#This Row],[CFDA]], HelperTable[CFDA], 0)), "")</f>
        <v/>
      </c>
      <c r="F26" s="25" t="str">
        <f>IFERROR(INDEX(HelperTable[Cost of Inflation (Difference between 2010 &amp; 2018 Nominal)], MATCH(InflationTable[[#This Row],[CFDA]], HelperTable[CFDA], 0)), "")</f>
        <v/>
      </c>
    </row>
    <row r="27" spans="2:6" x14ac:dyDescent="0.3">
      <c r="B27" s="21" t="str">
        <f>IFERROR(INDEX(HelperTable[CFDA], MATCH('Helper Table'!H27, HelperTable[Final Sort], 0)), "")</f>
        <v/>
      </c>
      <c r="C27" s="21" t="str">
        <f>IFERROR(INDEX(HelperTable[Grant Name], MATCH(InflationTable[[#This Row],[CFDA]], HelperTable[CFDA], 0)), "")</f>
        <v/>
      </c>
      <c r="D27" s="21" t="str">
        <f>IFERROR(INDEX(HelperTable[FY 2010 Nominal], MATCH(InflationTable[[#This Row],[CFDA]], HelperTable[CFDA], 0)), "")</f>
        <v/>
      </c>
      <c r="E27" s="25" t="str">
        <f>IFERROR(INDEX(HelperTable[FY 2018 Nominal], MATCH(InflationTable[[#This Row],[CFDA]], HelperTable[CFDA], 0)), "")</f>
        <v/>
      </c>
      <c r="F27" s="25" t="str">
        <f>IFERROR(INDEX(HelperTable[Cost of Inflation (Difference between 2010 &amp; 2018 Nominal)], MATCH(InflationTable[[#This Row],[CFDA]], HelperTable[CFDA], 0)), "")</f>
        <v/>
      </c>
    </row>
    <row r="28" spans="2:6" x14ac:dyDescent="0.3">
      <c r="B28" s="21" t="str">
        <f>IFERROR(INDEX(HelperTable[CFDA], MATCH('Helper Table'!H28, HelperTable[Final Sort], 0)), "")</f>
        <v/>
      </c>
      <c r="C28" s="21" t="str">
        <f>IFERROR(INDEX(HelperTable[Grant Name], MATCH(InflationTable[[#This Row],[CFDA]], HelperTable[CFDA], 0)), "")</f>
        <v/>
      </c>
      <c r="D28" s="21" t="str">
        <f>IFERROR(INDEX(HelperTable[FY 2010 Nominal], MATCH(InflationTable[[#This Row],[CFDA]], HelperTable[CFDA], 0)), "")</f>
        <v/>
      </c>
      <c r="E28" s="25" t="str">
        <f>IFERROR(INDEX(HelperTable[FY 2018 Nominal], MATCH(InflationTable[[#This Row],[CFDA]], HelperTable[CFDA], 0)), "")</f>
        <v/>
      </c>
      <c r="F28" s="25" t="str">
        <f>IFERROR(INDEX(HelperTable[Cost of Inflation (Difference between 2010 &amp; 2018 Nominal)], MATCH(InflationTable[[#This Row],[CFDA]], HelperTable[CFDA], 0)), "")</f>
        <v/>
      </c>
    </row>
    <row r="29" spans="2:6" x14ac:dyDescent="0.3">
      <c r="B29" s="21" t="str">
        <f>IFERROR(INDEX(HelperTable[CFDA], MATCH('Helper Table'!H29, HelperTable[Final Sort], 0)), "")</f>
        <v/>
      </c>
      <c r="C29" s="21" t="str">
        <f>IFERROR(INDEX(HelperTable[Grant Name], MATCH(InflationTable[[#This Row],[CFDA]], HelperTable[CFDA], 0)), "")</f>
        <v/>
      </c>
      <c r="D29" s="21" t="str">
        <f>IFERROR(INDEX(HelperTable[FY 2010 Nominal], MATCH(InflationTable[[#This Row],[CFDA]], HelperTable[CFDA], 0)), "")</f>
        <v/>
      </c>
      <c r="E29" s="25" t="str">
        <f>IFERROR(INDEX(HelperTable[FY 2018 Nominal], MATCH(InflationTable[[#This Row],[CFDA]], HelperTable[CFDA], 0)), "")</f>
        <v/>
      </c>
      <c r="F29" s="25" t="str">
        <f>IFERROR(INDEX(HelperTable[Cost of Inflation (Difference between 2010 &amp; 2018 Nominal)], MATCH(InflationTable[[#This Row],[CFDA]], HelperTable[CFDA], 0)), "")</f>
        <v/>
      </c>
    </row>
    <row r="30" spans="2:6" x14ac:dyDescent="0.3">
      <c r="B30" s="21" t="str">
        <f>IFERROR(INDEX(HelperTable[CFDA], MATCH('Helper Table'!H30, HelperTable[Final Sort], 0)), "")</f>
        <v/>
      </c>
      <c r="C30" s="21" t="str">
        <f>IFERROR(INDEX(HelperTable[Grant Name], MATCH(InflationTable[[#This Row],[CFDA]], HelperTable[CFDA], 0)), "")</f>
        <v/>
      </c>
      <c r="D30" s="21" t="str">
        <f>IFERROR(INDEX(HelperTable[FY 2010 Nominal], MATCH(InflationTable[[#This Row],[CFDA]], HelperTable[CFDA], 0)), "")</f>
        <v/>
      </c>
      <c r="E30" s="25" t="str">
        <f>IFERROR(INDEX(HelperTable[FY 2018 Nominal], MATCH(InflationTable[[#This Row],[CFDA]], HelperTable[CFDA], 0)), "")</f>
        <v/>
      </c>
      <c r="F30" s="25" t="str">
        <f>IFERROR(INDEX(HelperTable[Cost of Inflation (Difference between 2010 &amp; 2018 Nominal)], MATCH(InflationTable[[#This Row],[CFDA]], HelperTable[CFDA], 0)), "")</f>
        <v/>
      </c>
    </row>
    <row r="31" spans="2:6" x14ac:dyDescent="0.3">
      <c r="B31" s="21" t="str">
        <f>IFERROR(INDEX(HelperTable[CFDA], MATCH('Helper Table'!H31, HelperTable[Final Sort], 0)), "")</f>
        <v/>
      </c>
      <c r="C31" s="21" t="str">
        <f>IFERROR(INDEX(HelperTable[Grant Name], MATCH(InflationTable[[#This Row],[CFDA]], HelperTable[CFDA], 0)), "")</f>
        <v/>
      </c>
      <c r="D31" s="21" t="str">
        <f>IFERROR(INDEX(HelperTable[FY 2010 Nominal], MATCH(InflationTable[[#This Row],[CFDA]], HelperTable[CFDA], 0)), "")</f>
        <v/>
      </c>
      <c r="E31" s="25" t="str">
        <f>IFERROR(INDEX(HelperTable[FY 2018 Nominal], MATCH(InflationTable[[#This Row],[CFDA]], HelperTable[CFDA], 0)), "")</f>
        <v/>
      </c>
      <c r="F31" s="25" t="str">
        <f>IFERROR(INDEX(HelperTable[Cost of Inflation (Difference between 2010 &amp; 2018 Nominal)], MATCH(InflationTable[[#This Row],[CFDA]], HelperTable[CFDA], 0)), "")</f>
        <v/>
      </c>
    </row>
    <row r="32" spans="2:6" x14ac:dyDescent="0.3">
      <c r="B32" s="21" t="str">
        <f>IFERROR(INDEX(HelperTable[CFDA], MATCH('Helper Table'!H32, HelperTable[Final Sort], 0)), "")</f>
        <v/>
      </c>
      <c r="C32" s="21" t="str">
        <f>IFERROR(INDEX(HelperTable[Grant Name], MATCH(InflationTable[[#This Row],[CFDA]], HelperTable[CFDA], 0)), "")</f>
        <v/>
      </c>
      <c r="D32" s="21" t="str">
        <f>IFERROR(INDEX(HelperTable[FY 2010 Nominal], MATCH(InflationTable[[#This Row],[CFDA]], HelperTable[CFDA], 0)), "")</f>
        <v/>
      </c>
      <c r="E32" s="25" t="str">
        <f>IFERROR(INDEX(HelperTable[FY 2018 Nominal], MATCH(InflationTable[[#This Row],[CFDA]], HelperTable[CFDA], 0)), "")</f>
        <v/>
      </c>
      <c r="F32" s="25" t="str">
        <f>IFERROR(INDEX(HelperTable[Cost of Inflation (Difference between 2010 &amp; 2018 Nominal)], MATCH(InflationTable[[#This Row],[CFDA]], HelperTable[CFDA], 0)), "")</f>
        <v/>
      </c>
    </row>
    <row r="33" spans="2:21" x14ac:dyDescent="0.3">
      <c r="B33" s="21" t="str">
        <f>IFERROR(INDEX(HelperTable[CFDA], MATCH('Helper Table'!H33, HelperTable[Final Sort], 0)), "")</f>
        <v/>
      </c>
      <c r="C33" s="21" t="str">
        <f>IFERROR(INDEX(HelperTable[Grant Name], MATCH(InflationTable[[#This Row],[CFDA]], HelperTable[CFDA], 0)), "")</f>
        <v/>
      </c>
      <c r="D33" s="21" t="str">
        <f>IFERROR(INDEX(HelperTable[FY 2010 Nominal], MATCH(InflationTable[[#This Row],[CFDA]], HelperTable[CFDA], 0)), "")</f>
        <v/>
      </c>
      <c r="E33" s="25" t="str">
        <f>IFERROR(INDEX(HelperTable[FY 2018 Nominal], MATCH(InflationTable[[#This Row],[CFDA]], HelperTable[CFDA], 0)), "")</f>
        <v/>
      </c>
      <c r="F33" s="25" t="str">
        <f>IFERROR(INDEX(HelperTable[Cost of Inflation (Difference between 2010 &amp; 2018 Nominal)], MATCH(InflationTable[[#This Row],[CFDA]], HelperTable[CFDA], 0)), "")</f>
        <v/>
      </c>
    </row>
    <row r="34" spans="2:21" x14ac:dyDescent="0.3">
      <c r="B34" s="21" t="str">
        <f>IFERROR(INDEX(HelperTable[CFDA], MATCH('Helper Table'!H34, HelperTable[Final Sort], 0)), "")</f>
        <v/>
      </c>
      <c r="C34" s="21" t="str">
        <f>IFERROR(INDEX(HelperTable[Grant Name], MATCH(InflationTable[[#This Row],[CFDA]], HelperTable[CFDA], 0)), "")</f>
        <v/>
      </c>
      <c r="D34" s="21" t="str">
        <f>IFERROR(INDEX(HelperTable[FY 2010 Nominal], MATCH(InflationTable[[#This Row],[CFDA]], HelperTable[CFDA], 0)), "")</f>
        <v/>
      </c>
      <c r="E34" s="25" t="str">
        <f>IFERROR(INDEX(HelperTable[FY 2018 Nominal], MATCH(InflationTable[[#This Row],[CFDA]], HelperTable[CFDA], 0)), "")</f>
        <v/>
      </c>
      <c r="F34" s="25" t="str">
        <f>IFERROR(INDEX(HelperTable[Cost of Inflation (Difference between 2010 &amp; 2018 Nominal)], MATCH(InflationTable[[#This Row],[CFDA]], HelperTable[CFDA], 0)), "")</f>
        <v/>
      </c>
    </row>
    <row r="35" spans="2:21" x14ac:dyDescent="0.3">
      <c r="B35" s="21" t="str">
        <f>IFERROR(INDEX(HelperTable[CFDA], MATCH('Helper Table'!H35, HelperTable[Final Sort], 0)), "")</f>
        <v/>
      </c>
      <c r="C35" s="21" t="str">
        <f>IFERROR(INDEX(HelperTable[Grant Name], MATCH(InflationTable[[#This Row],[CFDA]], HelperTable[CFDA], 0)), "")</f>
        <v/>
      </c>
      <c r="D35" s="21" t="str">
        <f>IFERROR(INDEX(HelperTable[FY 2010 Nominal], MATCH(InflationTable[[#This Row],[CFDA]], HelperTable[CFDA], 0)), "")</f>
        <v/>
      </c>
      <c r="E35" s="25" t="str">
        <f>IFERROR(INDEX(HelperTable[FY 2018 Nominal], MATCH(InflationTable[[#This Row],[CFDA]], HelperTable[CFDA], 0)), "")</f>
        <v/>
      </c>
      <c r="F35" s="25" t="str">
        <f>IFERROR(INDEX(HelperTable[Cost of Inflation (Difference between 2010 &amp; 2018 Nominal)], MATCH(InflationTable[[#This Row],[CFDA]], HelperTable[CFDA], 0)), "")</f>
        <v/>
      </c>
    </row>
    <row r="36" spans="2:21" x14ac:dyDescent="0.3">
      <c r="B36" s="21" t="str">
        <f>IFERROR(INDEX(HelperTable[CFDA], MATCH('Helper Table'!H36, HelperTable[Final Sort], 0)), "")</f>
        <v/>
      </c>
      <c r="C36" s="21" t="str">
        <f>IFERROR(INDEX(HelperTable[Grant Name], MATCH(InflationTable[[#This Row],[CFDA]], HelperTable[CFDA], 0)), "")</f>
        <v/>
      </c>
      <c r="D36" s="21" t="str">
        <f>IFERROR(INDEX(HelperTable[FY 2010 Nominal], MATCH(InflationTable[[#This Row],[CFDA]], HelperTable[CFDA], 0)), "")</f>
        <v/>
      </c>
      <c r="E36" s="25" t="str">
        <f>IFERROR(INDEX(HelperTable[FY 2018 Nominal], MATCH(InflationTable[[#This Row],[CFDA]], HelperTable[CFDA], 0)), "")</f>
        <v/>
      </c>
      <c r="F36" s="25" t="str">
        <f>IFERROR(INDEX(HelperTable[Cost of Inflation (Difference between 2010 &amp; 2018 Nominal)], MATCH(InflationTable[[#This Row],[CFDA]], HelperTable[CFDA], 0)), "")</f>
        <v/>
      </c>
    </row>
    <row r="37" spans="2:21" x14ac:dyDescent="0.3">
      <c r="B37" s="21" t="str">
        <f>IFERROR(INDEX(HelperTable[CFDA], MATCH('Helper Table'!H37, HelperTable[Final Sort], 0)), "")</f>
        <v/>
      </c>
      <c r="C37" s="21" t="str">
        <f>IFERROR(INDEX(HelperTable[Grant Name], MATCH(InflationTable[[#This Row],[CFDA]], HelperTable[CFDA], 0)), "")</f>
        <v/>
      </c>
      <c r="D37" s="21" t="str">
        <f>IFERROR(INDEX(HelperTable[FY 2010 Nominal], MATCH(InflationTable[[#This Row],[CFDA]], HelperTable[CFDA], 0)), "")</f>
        <v/>
      </c>
      <c r="E37" s="25" t="str">
        <f>IFERROR(INDEX(HelperTable[FY 2018 Nominal], MATCH(InflationTable[[#This Row],[CFDA]], HelperTable[CFDA], 0)), "")</f>
        <v/>
      </c>
      <c r="F37" s="25" t="str">
        <f>IFERROR(INDEX(HelperTable[Cost of Inflation (Difference between 2010 &amp; 2018 Nominal)], MATCH(InflationTable[[#This Row],[CFDA]], HelperTable[CFDA], 0)), "")</f>
        <v/>
      </c>
    </row>
    <row r="38" spans="2:21" ht="272.25" customHeight="1" x14ac:dyDescent="0.3">
      <c r="B38" s="21" t="str">
        <f>IFERROR(INDEX(HelperTable[CFDA], MATCH('Helper Table'!H38, HelperTable[Final Sort], 0)), "")</f>
        <v/>
      </c>
      <c r="C38" s="21" t="str">
        <f>IFERROR(INDEX(HelperTable[Grant Name], MATCH(InflationTable[[#This Row],[CFDA]], HelperTable[CFDA], 0)), "")</f>
        <v/>
      </c>
      <c r="D38" s="21" t="str">
        <f>IFERROR(INDEX(HelperTable[FY 2010 Nominal], MATCH(InflationTable[[#This Row],[CFDA]], HelperTable[CFDA], 0)), "")</f>
        <v/>
      </c>
      <c r="E38" s="25" t="str">
        <f>IFERROR(INDEX(HelperTable[FY 2018 Nominal], MATCH(InflationTable[[#This Row],[CFDA]], HelperTable[CFDA], 0)), "")</f>
        <v/>
      </c>
      <c r="F38" s="25" t="str">
        <f>IFERROR(INDEX(HelperTable[Cost of Inflation (Difference between 2010 &amp; 2018 Nominal)], MATCH(InflationTable[[#This Row],[CFDA]], HelperTable[CFDA], 0)), "")</f>
        <v/>
      </c>
      <c r="H38" s="35" t="str">
        <f>IF(COUNTIF(InflationTable[Grant Name], "Temporary Assistance for Needy Families"), 'Helper Table'!M37, "")</f>
        <v/>
      </c>
    </row>
    <row r="39" spans="2:21" ht="18.75" x14ac:dyDescent="0.3">
      <c r="B39" s="21" t="str">
        <f>IFERROR(INDEX(HelperTable[CFDA], MATCH('Helper Table'!H39, HelperTable[Final Sort], 0)), "")</f>
        <v/>
      </c>
      <c r="C39" s="21" t="str">
        <f>IFERROR(INDEX(HelperTable[Grant Name], MATCH(InflationTable[[#This Row],[CFDA]], HelperTable[CFDA], 0)), "")</f>
        <v/>
      </c>
      <c r="D39" s="21" t="str">
        <f>IFERROR(INDEX(HelperTable[FY 2010 Nominal], MATCH(InflationTable[[#This Row],[CFDA]], HelperTable[CFDA], 0)), "")</f>
        <v/>
      </c>
      <c r="E39" s="25" t="str">
        <f>IFERROR(INDEX(HelperTable[FY 2018 Nominal], MATCH(InflationTable[[#This Row],[CFDA]], HelperTable[CFDA], 0)), "")</f>
        <v/>
      </c>
      <c r="F39" s="25" t="str">
        <f>IFERROR(INDEX(HelperTable[Cost of Inflation (Difference between 2010 &amp; 2018 Nominal)], MATCH(InflationTable[[#This Row],[CFDA]], HelperTable[CFDA], 0)), "")</f>
        <v/>
      </c>
      <c r="U39" s="34"/>
    </row>
    <row r="40" spans="2:21" x14ac:dyDescent="0.3">
      <c r="B40" s="21" t="str">
        <f>IFERROR(INDEX(HelperTable[CFDA], MATCH('Helper Table'!H40, HelperTable[Final Sort], 0)), "")</f>
        <v/>
      </c>
      <c r="C40" s="21" t="str">
        <f>IFERROR(INDEX(HelperTable[Grant Name], MATCH(InflationTable[[#This Row],[CFDA]], HelperTable[CFDA], 0)), "")</f>
        <v/>
      </c>
      <c r="D40" s="21" t="str">
        <f>IFERROR(INDEX(HelperTable[FY 2010 Nominal], MATCH(InflationTable[[#This Row],[CFDA]], HelperTable[CFDA], 0)), "")</f>
        <v/>
      </c>
      <c r="E40" s="25" t="str">
        <f>IFERROR(INDEX(HelperTable[FY 2018 Nominal], MATCH(InflationTable[[#This Row],[CFDA]], HelperTable[CFDA], 0)), "")</f>
        <v/>
      </c>
      <c r="F40" s="25" t="str">
        <f>IFERROR(INDEX(HelperTable[Cost of Inflation (Difference between 2010 &amp; 2018 Nominal)], MATCH(InflationTable[[#This Row],[CFDA]], HelperTable[CFDA], 0)), "")</f>
        <v/>
      </c>
    </row>
    <row r="41" spans="2:21" x14ac:dyDescent="0.3">
      <c r="B41" s="21" t="str">
        <f>IFERROR(INDEX(HelperTable[CFDA], MATCH('Helper Table'!H41, HelperTable[Final Sort], 0)), "")</f>
        <v/>
      </c>
      <c r="C41" s="21" t="str">
        <f>IFERROR(INDEX(HelperTable[Grant Name], MATCH(InflationTable[[#This Row],[CFDA]], HelperTable[CFDA], 0)), "")</f>
        <v/>
      </c>
      <c r="D41" s="21" t="str">
        <f>IFERROR(INDEX(HelperTable[FY 2010 Nominal], MATCH(InflationTable[[#This Row],[CFDA]], HelperTable[CFDA], 0)), "")</f>
        <v/>
      </c>
      <c r="E41" s="25" t="str">
        <f>IFERROR(INDEX(HelperTable[FY 2018 Nominal], MATCH(InflationTable[[#This Row],[CFDA]], HelperTable[CFDA], 0)), "")</f>
        <v/>
      </c>
      <c r="F41" s="25" t="str">
        <f>IFERROR(INDEX(HelperTable[Cost of Inflation (Difference between 2010 &amp; 2018 Nominal)], MATCH(InflationTable[[#This Row],[CFDA]], HelperTable[CFDA], 0)), "")</f>
        <v/>
      </c>
    </row>
    <row r="42" spans="2:21" x14ac:dyDescent="0.3">
      <c r="B42" s="21" t="str">
        <f>IFERROR(INDEX(HelperTable[CFDA], MATCH('Helper Table'!H42, HelperTable[Final Sort], 0)), "")</f>
        <v/>
      </c>
      <c r="C42" s="21" t="str">
        <f>IFERROR(INDEX(HelperTable[Grant Name], MATCH(InflationTable[[#This Row],[CFDA]], HelperTable[CFDA], 0)), "")</f>
        <v/>
      </c>
      <c r="D42" s="21" t="str">
        <f>IFERROR(INDEX(HelperTable[FY 2010 Nominal], MATCH(InflationTable[[#This Row],[CFDA]], HelperTable[CFDA], 0)), "")</f>
        <v/>
      </c>
      <c r="E42" s="25" t="str">
        <f>IFERROR(INDEX(HelperTable[FY 2018 Nominal], MATCH(InflationTable[[#This Row],[CFDA]], HelperTable[CFDA], 0)), "")</f>
        <v/>
      </c>
      <c r="F42" s="25" t="str">
        <f>IFERROR(INDEX(HelperTable[Cost of Inflation (Difference between 2010 &amp; 2018 Nominal)], MATCH(InflationTable[[#This Row],[CFDA]], HelperTable[CFDA], 0)), "")</f>
        <v/>
      </c>
    </row>
    <row r="43" spans="2:21" x14ac:dyDescent="0.3">
      <c r="B43" s="21" t="str">
        <f>IFERROR(INDEX(HelperTable[CFDA], MATCH('Helper Table'!H43, HelperTable[Final Sort], 0)), "")</f>
        <v/>
      </c>
      <c r="C43" s="21" t="str">
        <f>IFERROR(INDEX(HelperTable[Grant Name], MATCH(InflationTable[[#This Row],[CFDA]], HelperTable[CFDA], 0)), "")</f>
        <v/>
      </c>
      <c r="D43" s="21" t="str">
        <f>IFERROR(INDEX(HelperTable[FY 2010 Nominal], MATCH(InflationTable[[#This Row],[CFDA]], HelperTable[CFDA], 0)), "")</f>
        <v/>
      </c>
      <c r="E43" s="25" t="str">
        <f>IFERROR(INDEX(HelperTable[FY 2018 Nominal], MATCH(InflationTable[[#This Row],[CFDA]], HelperTable[CFDA], 0)), "")</f>
        <v/>
      </c>
      <c r="F43" s="25" t="str">
        <f>IFERROR(INDEX(HelperTable[Cost of Inflation (Difference between 2010 &amp; 2018 Nominal)], MATCH(InflationTable[[#This Row],[CFDA]], HelperTable[CFDA], 0)), "")</f>
        <v/>
      </c>
    </row>
    <row r="44" spans="2:21" x14ac:dyDescent="0.3">
      <c r="B44" s="21" t="str">
        <f>IFERROR(INDEX(HelperTable[CFDA], MATCH('Helper Table'!H44, HelperTable[Final Sort], 0)), "")</f>
        <v/>
      </c>
      <c r="C44" s="21" t="str">
        <f>IFERROR(INDEX(HelperTable[Grant Name], MATCH(InflationTable[[#This Row],[CFDA]], HelperTable[CFDA], 0)), "")</f>
        <v/>
      </c>
      <c r="D44" s="21" t="str">
        <f>IFERROR(INDEX(HelperTable[FY 2010 Nominal], MATCH(InflationTable[[#This Row],[CFDA]], HelperTable[CFDA], 0)), "")</f>
        <v/>
      </c>
      <c r="E44" s="25" t="str">
        <f>IFERROR(INDEX(HelperTable[FY 2018 Nominal], MATCH(InflationTable[[#This Row],[CFDA]], HelperTable[CFDA], 0)), "")</f>
        <v/>
      </c>
      <c r="F44" s="25" t="str">
        <f>IFERROR(INDEX(HelperTable[Cost of Inflation (Difference between 2010 &amp; 2018 Nominal)], MATCH(InflationTable[[#This Row],[CFDA]], HelperTable[CFDA], 0)), "")</f>
        <v/>
      </c>
    </row>
    <row r="45" spans="2:21" x14ac:dyDescent="0.3">
      <c r="B45" s="21" t="str">
        <f>IFERROR(INDEX(HelperTable[CFDA], MATCH('Helper Table'!H45, HelperTable[Final Sort], 0)), "")</f>
        <v/>
      </c>
      <c r="C45" s="21" t="str">
        <f>IFERROR(INDEX(HelperTable[Grant Name], MATCH(InflationTable[[#This Row],[CFDA]], HelperTable[CFDA], 0)), "")</f>
        <v/>
      </c>
      <c r="D45" s="21" t="str">
        <f>IFERROR(INDEX(HelperTable[FY 2010 Nominal], MATCH(InflationTable[[#This Row],[CFDA]], HelperTable[CFDA], 0)), "")</f>
        <v/>
      </c>
      <c r="E45" s="25" t="str">
        <f>IFERROR(INDEX(HelperTable[FY 2018 Nominal], MATCH(InflationTable[[#This Row],[CFDA]], HelperTable[CFDA], 0)), "")</f>
        <v/>
      </c>
      <c r="F45" s="25" t="str">
        <f>IFERROR(INDEX(HelperTable[Cost of Inflation (Difference between 2010 &amp; 2018 Nominal)], MATCH(InflationTable[[#This Row],[CFDA]], HelperTable[CFDA], 0)), "")</f>
        <v/>
      </c>
    </row>
    <row r="46" spans="2:21" x14ac:dyDescent="0.3">
      <c r="B46" s="21" t="str">
        <f>IFERROR(INDEX(HelperTable[CFDA], MATCH('Helper Table'!H46, HelperTable[Final Sort], 0)), "")</f>
        <v/>
      </c>
      <c r="C46" s="21" t="str">
        <f>IFERROR(INDEX(HelperTable[Grant Name], MATCH(InflationTable[[#This Row],[CFDA]], HelperTable[CFDA], 0)), "")</f>
        <v/>
      </c>
      <c r="D46" s="21" t="str">
        <f>IFERROR(INDEX(HelperTable[FY 2010 Nominal], MATCH(InflationTable[[#This Row],[CFDA]], HelperTable[CFDA], 0)), "")</f>
        <v/>
      </c>
      <c r="E46" s="25" t="str">
        <f>IFERROR(INDEX(HelperTable[FY 2018 Nominal], MATCH(InflationTable[[#This Row],[CFDA]], HelperTable[CFDA], 0)), "")</f>
        <v/>
      </c>
      <c r="F46" s="25" t="str">
        <f>IFERROR(INDEX(HelperTable[Cost of Inflation (Difference between 2010 &amp; 2018 Nominal)], MATCH(InflationTable[[#This Row],[CFDA]], HelperTable[CFDA], 0)), "")</f>
        <v/>
      </c>
    </row>
    <row r="47" spans="2:21" x14ac:dyDescent="0.3">
      <c r="B47" s="21" t="str">
        <f>IFERROR(INDEX(HelperTable[CFDA], MATCH('Helper Table'!H47, HelperTable[Final Sort], 0)), "")</f>
        <v/>
      </c>
      <c r="C47" s="21" t="str">
        <f>IFERROR(INDEX(HelperTable[Grant Name], MATCH(InflationTable[[#This Row],[CFDA]], HelperTable[CFDA], 0)), "")</f>
        <v/>
      </c>
      <c r="D47" s="21" t="str">
        <f>IFERROR(INDEX(HelperTable[FY 2010 Nominal], MATCH(InflationTable[[#This Row],[CFDA]], HelperTable[CFDA], 0)), "")</f>
        <v/>
      </c>
      <c r="E47" s="25" t="str">
        <f>IFERROR(INDEX(HelperTable[FY 2018 Nominal], MATCH(InflationTable[[#This Row],[CFDA]], HelperTable[CFDA], 0)), "")</f>
        <v/>
      </c>
      <c r="F47" s="25" t="str">
        <f>IFERROR(INDEX(HelperTable[Cost of Inflation (Difference between 2010 &amp; 2018 Nominal)], MATCH(InflationTable[[#This Row],[CFDA]], HelperTable[CFDA], 0)), "")</f>
        <v/>
      </c>
    </row>
    <row r="48" spans="2:21" x14ac:dyDescent="0.3">
      <c r="B48" s="21" t="str">
        <f>IFERROR(INDEX(HelperTable[CFDA], MATCH('Helper Table'!H48, HelperTable[Final Sort], 0)), "")</f>
        <v/>
      </c>
      <c r="C48" s="21" t="str">
        <f>IFERROR(INDEX(HelperTable[Grant Name], MATCH(InflationTable[[#This Row],[CFDA]], HelperTable[CFDA], 0)), "")</f>
        <v/>
      </c>
      <c r="D48" s="21" t="str">
        <f>IFERROR(INDEX(HelperTable[FY 2010 Nominal], MATCH(InflationTable[[#This Row],[CFDA]], HelperTable[CFDA], 0)), "")</f>
        <v/>
      </c>
      <c r="E48" s="25" t="str">
        <f>IFERROR(INDEX(HelperTable[FY 2018 Nominal], MATCH(InflationTable[[#This Row],[CFDA]], HelperTable[CFDA], 0)), "")</f>
        <v/>
      </c>
      <c r="F48" s="25" t="str">
        <f>IFERROR(INDEX(HelperTable[Cost of Inflation (Difference between 2010 &amp; 2018 Nominal)], MATCH(InflationTable[[#This Row],[CFDA]], HelperTable[CFDA], 0)), "")</f>
        <v/>
      </c>
    </row>
    <row r="49" spans="2:6" x14ac:dyDescent="0.3">
      <c r="B49" s="21" t="str">
        <f>IFERROR(INDEX(HelperTable[CFDA], MATCH('Helper Table'!H49, HelperTable[Final Sort], 0)), "")</f>
        <v/>
      </c>
      <c r="C49" s="21" t="str">
        <f>IFERROR(INDEX(HelperTable[Grant Name], MATCH(InflationTable[[#This Row],[CFDA]], HelperTable[CFDA], 0)), "")</f>
        <v/>
      </c>
      <c r="D49" s="21" t="str">
        <f>IFERROR(INDEX(HelperTable[FY 2010 Nominal], MATCH(InflationTable[[#This Row],[CFDA]], HelperTable[CFDA], 0)), "")</f>
        <v/>
      </c>
      <c r="E49" s="25" t="str">
        <f>IFERROR(INDEX(HelperTable[FY 2018 Nominal], MATCH(InflationTable[[#This Row],[CFDA]], HelperTable[CFDA], 0)), "")</f>
        <v/>
      </c>
      <c r="F49" s="25" t="str">
        <f>IFERROR(INDEX(HelperTable[Cost of Inflation (Difference between 2010 &amp; 2018 Nominal)], MATCH(InflationTable[[#This Row],[CFDA]], HelperTable[CFDA], 0)), "")</f>
        <v/>
      </c>
    </row>
    <row r="50" spans="2:6" x14ac:dyDescent="0.3">
      <c r="B50" s="21" t="str">
        <f>IFERROR(INDEX(HelperTable[CFDA], MATCH('Helper Table'!H50, HelperTable[Final Sort], 0)), "")</f>
        <v/>
      </c>
      <c r="C50" s="21" t="str">
        <f>IFERROR(INDEX(HelperTable[Grant Name], MATCH(InflationTable[[#This Row],[CFDA]], HelperTable[CFDA], 0)), "")</f>
        <v/>
      </c>
      <c r="D50" s="21" t="str">
        <f>IFERROR(INDEX(HelperTable[FY 2010 Nominal], MATCH(InflationTable[[#This Row],[CFDA]], HelperTable[CFDA], 0)), "")</f>
        <v/>
      </c>
      <c r="E50" s="25" t="str">
        <f>IFERROR(INDEX(HelperTable[FY 2018 Nominal], MATCH(InflationTable[[#This Row],[CFDA]], HelperTable[CFDA], 0)), "")</f>
        <v/>
      </c>
      <c r="F50" s="25" t="str">
        <f>IFERROR(INDEX(HelperTable[Cost of Inflation (Difference between 2010 &amp; 2018 Nominal)], MATCH(InflationTable[[#This Row],[CFDA]], HelperTable[CFDA], 0)), "")</f>
        <v/>
      </c>
    </row>
    <row r="51" spans="2:6" x14ac:dyDescent="0.3">
      <c r="B51" s="21" t="str">
        <f>IFERROR(INDEX(HelperTable[CFDA], MATCH('Helper Table'!H51, HelperTable[Final Sort], 0)), "")</f>
        <v/>
      </c>
      <c r="C51" s="21" t="str">
        <f>IFERROR(INDEX(HelperTable[Grant Name], MATCH(InflationTable[[#This Row],[CFDA]], HelperTable[CFDA], 0)), "")</f>
        <v/>
      </c>
      <c r="D51" s="21" t="str">
        <f>IFERROR(INDEX(HelperTable[FY 2010 Nominal], MATCH(InflationTable[[#This Row],[CFDA]], HelperTable[CFDA], 0)), "")</f>
        <v/>
      </c>
      <c r="E51" s="25" t="str">
        <f>IFERROR(INDEX(HelperTable[FY 2018 Nominal], MATCH(InflationTable[[#This Row],[CFDA]], HelperTable[CFDA], 0)), "")</f>
        <v/>
      </c>
      <c r="F51" s="25" t="str">
        <f>IFERROR(INDEX(HelperTable[Cost of Inflation (Difference between 2010 &amp; 2018 Nominal)], MATCH(InflationTable[[#This Row],[CFDA]], HelperTable[CFDA], 0)), "")</f>
        <v/>
      </c>
    </row>
    <row r="52" spans="2:6" x14ac:dyDescent="0.3">
      <c r="B52" s="21" t="str">
        <f>IFERROR(INDEX(HelperTable[CFDA], MATCH('Helper Table'!H52, HelperTable[Final Sort], 0)), "")</f>
        <v/>
      </c>
      <c r="C52" s="21" t="str">
        <f>IFERROR(INDEX(HelperTable[Grant Name], MATCH(InflationTable[[#This Row],[CFDA]], HelperTable[CFDA], 0)), "")</f>
        <v/>
      </c>
      <c r="D52" s="21" t="str">
        <f>IFERROR(INDEX(HelperTable[FY 2010 Nominal], MATCH(InflationTable[[#This Row],[CFDA]], HelperTable[CFDA], 0)), "")</f>
        <v/>
      </c>
      <c r="E52" s="25" t="str">
        <f>IFERROR(INDEX(HelperTable[FY 2018 Nominal], MATCH(InflationTable[[#This Row],[CFDA]], HelperTable[CFDA], 0)), "")</f>
        <v/>
      </c>
      <c r="F52" s="25" t="str">
        <f>IFERROR(INDEX(HelperTable[Cost of Inflation (Difference between 2010 &amp; 2018 Nominal)], MATCH(InflationTable[[#This Row],[CFDA]], HelperTable[CFDA], 0)), "")</f>
        <v/>
      </c>
    </row>
    <row r="53" spans="2:6" x14ac:dyDescent="0.3">
      <c r="B53" s="21" t="str">
        <f>IFERROR(INDEX(HelperTable[CFDA], MATCH('Helper Table'!H53, HelperTable[Final Sort], 0)), "")</f>
        <v/>
      </c>
      <c r="C53" s="21" t="str">
        <f>IFERROR(INDEX(HelperTable[Grant Name], MATCH(InflationTable[[#This Row],[CFDA]], HelperTable[CFDA], 0)), "")</f>
        <v/>
      </c>
      <c r="D53" s="21" t="str">
        <f>IFERROR(INDEX(HelperTable[FY 2010 Nominal], MATCH(InflationTable[[#This Row],[CFDA]], HelperTable[CFDA], 0)), "")</f>
        <v/>
      </c>
      <c r="E53" s="25" t="str">
        <f>IFERROR(INDEX(HelperTable[FY 2018 Nominal], MATCH(InflationTable[[#This Row],[CFDA]], HelperTable[CFDA], 0)), "")</f>
        <v/>
      </c>
      <c r="F53" s="25" t="str">
        <f>IFERROR(INDEX(HelperTable[Cost of Inflation (Difference between 2010 &amp; 2018 Nominal)], MATCH(InflationTable[[#This Row],[CFDA]], HelperTable[CFDA], 0)), "")</f>
        <v/>
      </c>
    </row>
    <row r="54" spans="2:6" x14ac:dyDescent="0.3">
      <c r="B54" s="21" t="str">
        <f>IFERROR(INDEX(HelperTable[CFDA], MATCH('Helper Table'!H54, HelperTable[Final Sort], 0)), "")</f>
        <v/>
      </c>
      <c r="C54" s="21" t="str">
        <f>IFERROR(INDEX(HelperTable[Grant Name], MATCH(InflationTable[[#This Row],[CFDA]], HelperTable[CFDA], 0)), "")</f>
        <v/>
      </c>
      <c r="D54" s="21" t="str">
        <f>IFERROR(INDEX(HelperTable[FY 2010 Nominal], MATCH(InflationTable[[#This Row],[CFDA]], HelperTable[CFDA], 0)), "")</f>
        <v/>
      </c>
      <c r="E54" s="25" t="str">
        <f>IFERROR(INDEX(HelperTable[FY 2018 Nominal], MATCH(InflationTable[[#This Row],[CFDA]], HelperTable[CFDA], 0)), "")</f>
        <v/>
      </c>
      <c r="F54" s="25" t="str">
        <f>IFERROR(INDEX(HelperTable[Cost of Inflation (Difference between 2010 &amp; 2018 Nominal)], MATCH(InflationTable[[#This Row],[CFDA]], HelperTable[CFDA], 0)), "")</f>
        <v/>
      </c>
    </row>
    <row r="55" spans="2:6" x14ac:dyDescent="0.3">
      <c r="B55" s="21" t="str">
        <f>IFERROR(INDEX(HelperTable[CFDA], MATCH('Helper Table'!H55, HelperTable[Final Sort], 0)), "")</f>
        <v/>
      </c>
      <c r="C55" s="21" t="str">
        <f>IFERROR(INDEX(HelperTable[Grant Name], MATCH(InflationTable[[#This Row],[CFDA]], HelperTable[CFDA], 0)), "")</f>
        <v/>
      </c>
      <c r="D55" s="21" t="str">
        <f>IFERROR(INDEX(HelperTable[FY 2010 Nominal], MATCH(InflationTable[[#This Row],[CFDA]], HelperTable[CFDA], 0)), "")</f>
        <v/>
      </c>
      <c r="E55" s="25" t="str">
        <f>IFERROR(INDEX(HelperTable[FY 2018 Nominal], MATCH(InflationTable[[#This Row],[CFDA]], HelperTable[CFDA], 0)), "")</f>
        <v/>
      </c>
      <c r="F55" s="25" t="str">
        <f>IFERROR(INDEX(HelperTable[Cost of Inflation (Difference between 2010 &amp; 2018 Nominal)], MATCH(InflationTable[[#This Row],[CFDA]], HelperTable[CFDA], 0)), "")</f>
        <v/>
      </c>
    </row>
    <row r="56" spans="2:6" x14ac:dyDescent="0.3">
      <c r="B56" s="21" t="str">
        <f>IFERROR(INDEX(HelperTable[CFDA], MATCH('Helper Table'!H56, HelperTable[Final Sort], 0)), "")</f>
        <v/>
      </c>
      <c r="C56" s="21" t="str">
        <f>IFERROR(INDEX(HelperTable[Grant Name], MATCH(InflationTable[[#This Row],[CFDA]], HelperTable[CFDA], 0)), "")</f>
        <v/>
      </c>
      <c r="D56" s="21" t="str">
        <f>IFERROR(INDEX(HelperTable[FY 2010 Nominal], MATCH(InflationTable[[#This Row],[CFDA]], HelperTable[CFDA], 0)), "")</f>
        <v/>
      </c>
      <c r="E56" s="25" t="str">
        <f>IFERROR(INDEX(HelperTable[FY 2018 Nominal], MATCH(InflationTable[[#This Row],[CFDA]], HelperTable[CFDA], 0)), "")</f>
        <v/>
      </c>
      <c r="F56" s="25" t="str">
        <f>IFERROR(INDEX(HelperTable[Cost of Inflation (Difference between 2010 &amp; 2018 Nominal)], MATCH(InflationTable[[#This Row],[CFDA]], HelperTable[CFDA], 0)), "")</f>
        <v/>
      </c>
    </row>
    <row r="57" spans="2:6" x14ac:dyDescent="0.3">
      <c r="B57" s="21" t="str">
        <f>IFERROR(INDEX(HelperTable[CFDA], MATCH('Helper Table'!H57, HelperTable[Final Sort], 0)), "")</f>
        <v/>
      </c>
      <c r="C57" s="21" t="str">
        <f>IFERROR(INDEX(HelperTable[Grant Name], MATCH(InflationTable[[#This Row],[CFDA]], HelperTable[CFDA], 0)), "")</f>
        <v/>
      </c>
      <c r="D57" s="21" t="str">
        <f>IFERROR(INDEX(HelperTable[FY 2010 Nominal], MATCH(InflationTable[[#This Row],[CFDA]], HelperTable[CFDA], 0)), "")</f>
        <v/>
      </c>
      <c r="E57" s="25" t="str">
        <f>IFERROR(INDEX(HelperTable[FY 2018 Nominal], MATCH(InflationTable[[#This Row],[CFDA]], HelperTable[CFDA], 0)), "")</f>
        <v/>
      </c>
      <c r="F57" s="25" t="str">
        <f>IFERROR(INDEX(HelperTable[Cost of Inflation (Difference between 2010 &amp; 2018 Nominal)], MATCH(InflationTable[[#This Row],[CFDA]], HelperTable[CFDA], 0)), "")</f>
        <v/>
      </c>
    </row>
    <row r="58" spans="2:6" x14ac:dyDescent="0.3">
      <c r="B58" s="21" t="str">
        <f>IFERROR(INDEX(HelperTable[CFDA], MATCH('Helper Table'!H58, HelperTable[Final Sort], 0)), "")</f>
        <v/>
      </c>
      <c r="C58" s="21" t="str">
        <f>IFERROR(INDEX(HelperTable[Grant Name], MATCH(InflationTable[[#This Row],[CFDA]], HelperTable[CFDA], 0)), "")</f>
        <v/>
      </c>
      <c r="D58" s="21" t="str">
        <f>IFERROR(INDEX(HelperTable[FY 2010 Nominal], MATCH(InflationTable[[#This Row],[CFDA]], HelperTable[CFDA], 0)), "")</f>
        <v/>
      </c>
      <c r="E58" s="25" t="str">
        <f>IFERROR(INDEX(HelperTable[FY 2018 Nominal], MATCH(InflationTable[[#This Row],[CFDA]], HelperTable[CFDA], 0)), "")</f>
        <v/>
      </c>
      <c r="F58" s="25" t="str">
        <f>IFERROR(INDEX(HelperTable[Cost of Inflation (Difference between 2010 &amp; 2018 Nominal)], MATCH(InflationTable[[#This Row],[CFDA]], HelperTable[CFDA], 0)), "")</f>
        <v/>
      </c>
    </row>
    <row r="59" spans="2:6" x14ac:dyDescent="0.3">
      <c r="B59" s="21" t="str">
        <f>IFERROR(INDEX(HelperTable[CFDA], MATCH('Helper Table'!H59, HelperTable[Final Sort], 0)), "")</f>
        <v/>
      </c>
      <c r="C59" s="21" t="str">
        <f>IFERROR(INDEX(HelperTable[Grant Name], MATCH(InflationTable[[#This Row],[CFDA]], HelperTable[CFDA], 0)), "")</f>
        <v/>
      </c>
      <c r="D59" s="21" t="str">
        <f>IFERROR(INDEX(HelperTable[FY 2010 Nominal], MATCH(InflationTable[[#This Row],[CFDA]], HelperTable[CFDA], 0)), "")</f>
        <v/>
      </c>
      <c r="E59" s="25" t="str">
        <f>IFERROR(INDEX(HelperTable[FY 2018 Nominal], MATCH(InflationTable[[#This Row],[CFDA]], HelperTable[CFDA], 0)), "")</f>
        <v/>
      </c>
      <c r="F59" s="25" t="str">
        <f>IFERROR(INDEX(HelperTable[Cost of Inflation (Difference between 2010 &amp; 2018 Nominal)], MATCH(InflationTable[[#This Row],[CFDA]], HelperTable[CFDA], 0)), "")</f>
        <v/>
      </c>
    </row>
    <row r="60" spans="2:6" x14ac:dyDescent="0.3">
      <c r="B60" s="21" t="str">
        <f>IFERROR(INDEX(HelperTable[CFDA], MATCH('Helper Table'!H60, HelperTable[Final Sort], 0)), "")</f>
        <v/>
      </c>
      <c r="C60" s="21" t="str">
        <f>IFERROR(INDEX(HelperTable[Grant Name], MATCH(InflationTable[[#This Row],[CFDA]], HelperTable[CFDA], 0)), "")</f>
        <v/>
      </c>
      <c r="D60" s="21" t="str">
        <f>IFERROR(INDEX(HelperTable[FY 2010 Nominal], MATCH(InflationTable[[#This Row],[CFDA]], HelperTable[CFDA], 0)), "")</f>
        <v/>
      </c>
      <c r="E60" s="25" t="str">
        <f>IFERROR(INDEX(HelperTable[FY 2018 Nominal], MATCH(InflationTable[[#This Row],[CFDA]], HelperTable[CFDA], 0)), "")</f>
        <v/>
      </c>
      <c r="F60" s="25" t="str">
        <f>IFERROR(INDEX(HelperTable[Cost of Inflation (Difference between 2010 &amp; 2018 Nominal)], MATCH(InflationTable[[#This Row],[CFDA]], HelperTable[CFDA], 0)), "")</f>
        <v/>
      </c>
    </row>
    <row r="61" spans="2:6" x14ac:dyDescent="0.3">
      <c r="B61" s="21" t="str">
        <f>IFERROR(INDEX(HelperTable[CFDA], MATCH('Helper Table'!H61, HelperTable[Final Sort], 0)), "")</f>
        <v/>
      </c>
      <c r="C61" s="21" t="str">
        <f>IFERROR(INDEX(HelperTable[Grant Name], MATCH(InflationTable[[#This Row],[CFDA]], HelperTable[CFDA], 0)), "")</f>
        <v/>
      </c>
      <c r="D61" s="21" t="str">
        <f>IFERROR(INDEX(HelperTable[FY 2010 Nominal], MATCH(InflationTable[[#This Row],[CFDA]], HelperTable[CFDA], 0)), "")</f>
        <v/>
      </c>
      <c r="E61" s="25" t="str">
        <f>IFERROR(INDEX(HelperTable[FY 2018 Nominal], MATCH(InflationTable[[#This Row],[CFDA]], HelperTable[CFDA], 0)), "")</f>
        <v/>
      </c>
      <c r="F61" s="25" t="str">
        <f>IFERROR(INDEX(HelperTable[Cost of Inflation (Difference between 2010 &amp; 2018 Nominal)], MATCH(InflationTable[[#This Row],[CFDA]], HelperTable[CFDA], 0)), "")</f>
        <v/>
      </c>
    </row>
    <row r="62" spans="2:6" x14ac:dyDescent="0.3">
      <c r="B62" s="21" t="str">
        <f>IFERROR(INDEX(HelperTable[CFDA], MATCH('Helper Table'!H62, HelperTable[Final Sort], 0)), "")</f>
        <v/>
      </c>
      <c r="C62" s="21" t="str">
        <f>IFERROR(INDEX(HelperTable[Grant Name], MATCH(InflationTable[[#This Row],[CFDA]], HelperTable[CFDA], 0)), "")</f>
        <v/>
      </c>
      <c r="D62" s="21" t="str">
        <f>IFERROR(INDEX(HelperTable[FY 2010 Nominal], MATCH(InflationTable[[#This Row],[CFDA]], HelperTable[CFDA], 0)), "")</f>
        <v/>
      </c>
      <c r="E62" s="25" t="str">
        <f>IFERROR(INDEX(HelperTable[FY 2018 Nominal], MATCH(InflationTable[[#This Row],[CFDA]], HelperTable[CFDA], 0)), "")</f>
        <v/>
      </c>
      <c r="F62" s="25" t="str">
        <f>IFERROR(INDEX(HelperTable[Cost of Inflation (Difference between 2010 &amp; 2018 Nominal)], MATCH(InflationTable[[#This Row],[CFDA]], HelperTable[CFDA], 0)), "")</f>
        <v/>
      </c>
    </row>
    <row r="63" spans="2:6" x14ac:dyDescent="0.3">
      <c r="B63" s="21" t="str">
        <f>IFERROR(INDEX(HelperTable[CFDA], MATCH('Helper Table'!H63, HelperTable[Final Sort], 0)), "")</f>
        <v/>
      </c>
      <c r="C63" s="21" t="str">
        <f>IFERROR(INDEX(HelperTable[Grant Name], MATCH(InflationTable[[#This Row],[CFDA]], HelperTable[CFDA], 0)), "")</f>
        <v/>
      </c>
      <c r="D63" s="21" t="str">
        <f>IFERROR(INDEX(HelperTable[FY 2010 Nominal], MATCH(InflationTable[[#This Row],[CFDA]], HelperTable[CFDA], 0)), "")</f>
        <v/>
      </c>
      <c r="E63" s="25" t="str">
        <f>IFERROR(INDEX(HelperTable[FY 2018 Nominal], MATCH(InflationTable[[#This Row],[CFDA]], HelperTable[CFDA], 0)), "")</f>
        <v/>
      </c>
      <c r="F63" s="25" t="str">
        <f>IFERROR(INDEX(HelperTable[Cost of Inflation (Difference between 2010 &amp; 2018 Nominal)], MATCH(InflationTable[[#This Row],[CFDA]], HelperTable[CFDA], 0)), "")</f>
        <v/>
      </c>
    </row>
    <row r="64" spans="2:6" x14ac:dyDescent="0.3">
      <c r="B64" s="21" t="str">
        <f>IFERROR(INDEX(HelperTable[CFDA], MATCH('Helper Table'!H64, HelperTable[Final Sort], 0)), "")</f>
        <v/>
      </c>
      <c r="C64" s="21" t="str">
        <f>IFERROR(INDEX(HelperTable[Grant Name], MATCH(InflationTable[[#This Row],[CFDA]], HelperTable[CFDA], 0)), "")</f>
        <v/>
      </c>
      <c r="D64" s="21" t="str">
        <f>IFERROR(INDEX(HelperTable[FY 2010 Nominal], MATCH(InflationTable[[#This Row],[CFDA]], HelperTable[CFDA], 0)), "")</f>
        <v/>
      </c>
      <c r="E64" s="25" t="str">
        <f>IFERROR(INDEX(HelperTable[FY 2018 Nominal], MATCH(InflationTable[[#This Row],[CFDA]], HelperTable[CFDA], 0)), "")</f>
        <v/>
      </c>
      <c r="F64" s="25" t="str">
        <f>IFERROR(INDEX(HelperTable[Cost of Inflation (Difference between 2010 &amp; 2018 Nominal)], MATCH(InflationTable[[#This Row],[CFDA]], HelperTable[CFDA], 0)), "")</f>
        <v/>
      </c>
    </row>
    <row r="65" spans="2:6" x14ac:dyDescent="0.3">
      <c r="B65" s="21" t="str">
        <f>IFERROR(INDEX(HelperTable[CFDA], MATCH('Helper Table'!H65, HelperTable[Final Sort], 0)), "")</f>
        <v/>
      </c>
      <c r="C65" s="21" t="str">
        <f>IFERROR(INDEX(HelperTable[Grant Name], MATCH(InflationTable[[#This Row],[CFDA]], HelperTable[CFDA], 0)), "")</f>
        <v/>
      </c>
      <c r="D65" s="21" t="str">
        <f>IFERROR(INDEX(HelperTable[FY 2010 Nominal], MATCH(InflationTable[[#This Row],[CFDA]], HelperTable[CFDA], 0)), "")</f>
        <v/>
      </c>
      <c r="E65" s="25" t="str">
        <f>IFERROR(INDEX(HelperTable[FY 2018 Nominal], MATCH(InflationTable[[#This Row],[CFDA]], HelperTable[CFDA], 0)), "")</f>
        <v/>
      </c>
      <c r="F65" s="25" t="str">
        <f>IFERROR(INDEX(HelperTable[Cost of Inflation (Difference between 2010 &amp; 2018 Nominal)], MATCH(InflationTable[[#This Row],[CFDA]], HelperTable[CFDA], 0)), "")</f>
        <v/>
      </c>
    </row>
    <row r="66" spans="2:6" x14ac:dyDescent="0.3">
      <c r="B66" s="21" t="str">
        <f>IFERROR(INDEX(HelperTable[CFDA], MATCH('Helper Table'!H66, HelperTable[Final Sort], 0)), "")</f>
        <v/>
      </c>
      <c r="C66" s="21" t="str">
        <f>IFERROR(INDEX(HelperTable[Grant Name], MATCH(InflationTable[[#This Row],[CFDA]], HelperTable[CFDA], 0)), "")</f>
        <v/>
      </c>
      <c r="D66" s="21" t="str">
        <f>IFERROR(INDEX(HelperTable[FY 2010 Nominal], MATCH(InflationTable[[#This Row],[CFDA]], HelperTable[CFDA], 0)), "")</f>
        <v/>
      </c>
      <c r="E66" s="25" t="str">
        <f>IFERROR(INDEX(HelperTable[FY 2018 Nominal], MATCH(InflationTable[[#This Row],[CFDA]], HelperTable[CFDA], 0)), "")</f>
        <v/>
      </c>
      <c r="F66" s="25" t="str">
        <f>IFERROR(INDEX(HelperTable[Cost of Inflation (Difference between 2010 &amp; 2018 Nominal)], MATCH(InflationTable[[#This Row],[CFDA]], HelperTable[CFDA], 0)), "")</f>
        <v/>
      </c>
    </row>
    <row r="67" spans="2:6" x14ac:dyDescent="0.3">
      <c r="B67" s="21" t="str">
        <f>IFERROR(INDEX(HelperTable[CFDA], MATCH('Helper Table'!H67, HelperTable[Final Sort], 0)), "")</f>
        <v/>
      </c>
      <c r="C67" s="21" t="str">
        <f>IFERROR(INDEX(HelperTable[Grant Name], MATCH(InflationTable[[#This Row],[CFDA]], HelperTable[CFDA], 0)), "")</f>
        <v/>
      </c>
      <c r="D67" s="21" t="str">
        <f>IFERROR(INDEX(HelperTable[FY 2010 Nominal], MATCH(InflationTable[[#This Row],[CFDA]], HelperTable[CFDA], 0)), "")</f>
        <v/>
      </c>
      <c r="E67" s="25" t="str">
        <f>IFERROR(INDEX(HelperTable[FY 2018 Nominal], MATCH(InflationTable[[#This Row],[CFDA]], HelperTable[CFDA], 0)), "")</f>
        <v/>
      </c>
      <c r="F67" s="25" t="str">
        <f>IFERROR(INDEX(HelperTable[Cost of Inflation (Difference between 2010 &amp; 2018 Nominal)], MATCH(InflationTable[[#This Row],[CFDA]], HelperTable[CFDA], 0)), "")</f>
        <v/>
      </c>
    </row>
    <row r="68" spans="2:6" x14ac:dyDescent="0.3">
      <c r="B68" s="21" t="str">
        <f>IFERROR(INDEX(HelperTable[CFDA], MATCH('Helper Table'!H68, HelperTable[Final Sort], 0)), "")</f>
        <v/>
      </c>
      <c r="C68" s="21" t="str">
        <f>IFERROR(INDEX(HelperTable[Grant Name], MATCH(InflationTable[[#This Row],[CFDA]], HelperTable[CFDA], 0)), "")</f>
        <v/>
      </c>
      <c r="D68" s="21" t="str">
        <f>IFERROR(INDEX(HelperTable[FY 2010 Nominal], MATCH(InflationTable[[#This Row],[CFDA]], HelperTable[CFDA], 0)), "")</f>
        <v/>
      </c>
      <c r="E68" s="25" t="str">
        <f>IFERROR(INDEX(HelperTable[FY 2018 Nominal], MATCH(InflationTable[[#This Row],[CFDA]], HelperTable[CFDA], 0)), "")</f>
        <v/>
      </c>
      <c r="F68" s="25" t="str">
        <f>IFERROR(INDEX(HelperTable[Cost of Inflation (Difference between 2010 &amp; 2018 Nominal)], MATCH(InflationTable[[#This Row],[CFDA]], HelperTable[CFDA], 0)), "")</f>
        <v/>
      </c>
    </row>
    <row r="69" spans="2:6" x14ac:dyDescent="0.3">
      <c r="B69" s="21" t="str">
        <f>IFERROR(INDEX(HelperTable[CFDA], MATCH('Helper Table'!H69, HelperTable[Final Sort], 0)), "")</f>
        <v/>
      </c>
      <c r="C69" s="21" t="str">
        <f>IFERROR(INDEX(HelperTable[Grant Name], MATCH(InflationTable[[#This Row],[CFDA]], HelperTable[CFDA], 0)), "")</f>
        <v/>
      </c>
      <c r="D69" s="21" t="str">
        <f>IFERROR(INDEX(HelperTable[FY 2010 Nominal], MATCH(InflationTable[[#This Row],[CFDA]], HelperTable[CFDA], 0)), "")</f>
        <v/>
      </c>
      <c r="E69" s="25" t="str">
        <f>IFERROR(INDEX(HelperTable[FY 2018 Nominal], MATCH(InflationTable[[#This Row],[CFDA]], HelperTable[CFDA], 0)), "")</f>
        <v/>
      </c>
      <c r="F69" s="25" t="str">
        <f>IFERROR(INDEX(HelperTable[Cost of Inflation (Difference between 2010 &amp; 2018 Nominal)], MATCH(InflationTable[[#This Row],[CFDA]], HelperTable[CFDA], 0)), "")</f>
        <v/>
      </c>
    </row>
    <row r="70" spans="2:6" x14ac:dyDescent="0.3">
      <c r="B70" s="21" t="str">
        <f>IFERROR(INDEX(HelperTable[CFDA], MATCH('Helper Table'!H70, HelperTable[Final Sort], 0)), "")</f>
        <v/>
      </c>
      <c r="C70" s="21" t="str">
        <f>IFERROR(INDEX(HelperTable[Grant Name], MATCH(InflationTable[[#This Row],[CFDA]], HelperTable[CFDA], 0)), "")</f>
        <v/>
      </c>
      <c r="D70" s="21" t="str">
        <f>IFERROR(INDEX(HelperTable[FY 2010 Nominal], MATCH(InflationTable[[#This Row],[CFDA]], HelperTable[CFDA], 0)), "")</f>
        <v/>
      </c>
      <c r="E70" s="25" t="str">
        <f>IFERROR(INDEX(HelperTable[FY 2018 Nominal], MATCH(InflationTable[[#This Row],[CFDA]], HelperTable[CFDA], 0)), "")</f>
        <v/>
      </c>
      <c r="F70" s="25" t="str">
        <f>IFERROR(INDEX(HelperTable[Cost of Inflation (Difference between 2010 &amp; 2018 Nominal)], MATCH(InflationTable[[#This Row],[CFDA]], HelperTable[CFDA], 0)), "")</f>
        <v/>
      </c>
    </row>
    <row r="71" spans="2:6" x14ac:dyDescent="0.3">
      <c r="B71" s="21" t="str">
        <f>IFERROR(INDEX(HelperTable[CFDA], MATCH('Helper Table'!H71, HelperTable[Final Sort], 0)), "")</f>
        <v/>
      </c>
      <c r="C71" s="21" t="str">
        <f>IFERROR(INDEX(HelperTable[Grant Name], MATCH(InflationTable[[#This Row],[CFDA]], HelperTable[CFDA], 0)), "")</f>
        <v/>
      </c>
      <c r="D71" s="21" t="str">
        <f>IFERROR(INDEX(HelperTable[FY 2010 Nominal], MATCH(InflationTable[[#This Row],[CFDA]], HelperTable[CFDA], 0)), "")</f>
        <v/>
      </c>
      <c r="E71" s="25" t="str">
        <f>IFERROR(INDEX(HelperTable[FY 2018 Nominal], MATCH(InflationTable[[#This Row],[CFDA]], HelperTable[CFDA], 0)), "")</f>
        <v/>
      </c>
      <c r="F71" s="25" t="str">
        <f>IFERROR(INDEX(HelperTable[Cost of Inflation (Difference between 2010 &amp; 2018 Nominal)], MATCH(InflationTable[[#This Row],[CFDA]], HelperTable[CFDA], 0)), "")</f>
        <v/>
      </c>
    </row>
    <row r="72" spans="2:6" x14ac:dyDescent="0.3">
      <c r="B72" s="21" t="str">
        <f>IFERROR(INDEX(HelperTable[CFDA], MATCH('Helper Table'!H72, HelperTable[Final Sort], 0)), "")</f>
        <v/>
      </c>
      <c r="C72" s="21" t="str">
        <f>IFERROR(INDEX(HelperTable[Grant Name], MATCH(InflationTable[[#This Row],[CFDA]], HelperTable[CFDA], 0)), "")</f>
        <v/>
      </c>
      <c r="D72" s="21" t="str">
        <f>IFERROR(INDEX(HelperTable[FY 2010 Nominal], MATCH(InflationTable[[#This Row],[CFDA]], HelperTable[CFDA], 0)), "")</f>
        <v/>
      </c>
      <c r="E72" s="25" t="str">
        <f>IFERROR(INDEX(HelperTable[FY 2018 Nominal], MATCH(InflationTable[[#This Row],[CFDA]], HelperTable[CFDA], 0)), "")</f>
        <v/>
      </c>
      <c r="F72" s="25" t="str">
        <f>IFERROR(INDEX(HelperTable[Cost of Inflation (Difference between 2010 &amp; 2018 Nominal)], MATCH(InflationTable[[#This Row],[CFDA]], HelperTable[CFDA], 0)), "")</f>
        <v/>
      </c>
    </row>
    <row r="73" spans="2:6" x14ac:dyDescent="0.3">
      <c r="B73" s="21" t="str">
        <f>IFERROR(INDEX(HelperTable[CFDA], MATCH('Helper Table'!H73, HelperTable[Final Sort], 0)), "")</f>
        <v/>
      </c>
      <c r="C73" s="21" t="str">
        <f>IFERROR(INDEX(HelperTable[Grant Name], MATCH(InflationTable[[#This Row],[CFDA]], HelperTable[CFDA], 0)), "")</f>
        <v/>
      </c>
      <c r="D73" s="21" t="str">
        <f>IFERROR(INDEX(HelperTable[FY 2010 Nominal], MATCH(InflationTable[[#This Row],[CFDA]], HelperTable[CFDA], 0)), "")</f>
        <v/>
      </c>
      <c r="E73" s="25" t="str">
        <f>IFERROR(INDEX(HelperTable[FY 2018 Nominal], MATCH(InflationTable[[#This Row],[CFDA]], HelperTable[CFDA], 0)), "")</f>
        <v/>
      </c>
      <c r="F73" s="25" t="str">
        <f>IFERROR(INDEX(HelperTable[Cost of Inflation (Difference between 2010 &amp; 2018 Nominal)], MATCH(InflationTable[[#This Row],[CFDA]], HelperTable[CFDA], 0)), "")</f>
        <v/>
      </c>
    </row>
    <row r="74" spans="2:6" x14ac:dyDescent="0.3">
      <c r="B74" s="21" t="str">
        <f>IFERROR(INDEX(HelperTable[CFDA], MATCH('Helper Table'!H74, HelperTable[Final Sort], 0)), "")</f>
        <v/>
      </c>
      <c r="C74" s="21" t="str">
        <f>IFERROR(INDEX(HelperTable[Grant Name], MATCH(InflationTable[[#This Row],[CFDA]], HelperTable[CFDA], 0)), "")</f>
        <v/>
      </c>
      <c r="D74" s="21" t="str">
        <f>IFERROR(INDEX(HelperTable[FY 2010 Nominal], MATCH(InflationTable[[#This Row],[CFDA]], HelperTable[CFDA], 0)), "")</f>
        <v/>
      </c>
      <c r="E74" s="25" t="str">
        <f>IFERROR(INDEX(HelperTable[FY 2018 Nominal], MATCH(InflationTable[[#This Row],[CFDA]], HelperTable[CFDA], 0)), "")</f>
        <v/>
      </c>
      <c r="F74" s="25" t="str">
        <f>IFERROR(INDEX(HelperTable[Cost of Inflation (Difference between 2010 &amp; 2018 Nominal)], MATCH(InflationTable[[#This Row],[CFDA]], HelperTable[CFDA], 0)), "")</f>
        <v/>
      </c>
    </row>
    <row r="75" spans="2:6" x14ac:dyDescent="0.3">
      <c r="B75" s="21" t="str">
        <f>IFERROR(INDEX(HelperTable[CFDA], MATCH('Helper Table'!H75, HelperTable[Final Sort], 0)), "")</f>
        <v/>
      </c>
      <c r="C75" s="21" t="str">
        <f>IFERROR(INDEX(HelperTable[Grant Name], MATCH(InflationTable[[#This Row],[CFDA]], HelperTable[CFDA], 0)), "")</f>
        <v/>
      </c>
      <c r="D75" s="21" t="str">
        <f>IFERROR(INDEX(HelperTable[FY 2010 Nominal], MATCH(InflationTable[[#This Row],[CFDA]], HelperTable[CFDA], 0)), "")</f>
        <v/>
      </c>
      <c r="E75" s="25" t="str">
        <f>IFERROR(INDEX(HelperTable[FY 2018 Nominal], MATCH(InflationTable[[#This Row],[CFDA]], HelperTable[CFDA], 0)), "")</f>
        <v/>
      </c>
      <c r="F75" s="25" t="str">
        <f>IFERROR(INDEX(HelperTable[Cost of Inflation (Difference between 2010 &amp; 2018 Nominal)], MATCH(InflationTable[[#This Row],[CFDA]], HelperTable[CFDA], 0)), "")</f>
        <v/>
      </c>
    </row>
    <row r="76" spans="2:6" x14ac:dyDescent="0.3">
      <c r="B76" s="21" t="str">
        <f>IFERROR(INDEX(HelperTable[CFDA], MATCH('Helper Table'!H76, HelperTable[Final Sort], 0)), "")</f>
        <v/>
      </c>
      <c r="C76" s="21" t="str">
        <f>IFERROR(INDEX(HelperTable[Grant Name], MATCH(InflationTable[[#This Row],[CFDA]], HelperTable[CFDA], 0)), "")</f>
        <v/>
      </c>
      <c r="D76" s="21" t="str">
        <f>IFERROR(INDEX(HelperTable[FY 2010 Nominal], MATCH(InflationTable[[#This Row],[CFDA]], HelperTable[CFDA], 0)), "")</f>
        <v/>
      </c>
      <c r="E76" s="25" t="str">
        <f>IFERROR(INDEX(HelperTable[FY 2018 Nominal], MATCH(InflationTable[[#This Row],[CFDA]], HelperTable[CFDA], 0)), "")</f>
        <v/>
      </c>
      <c r="F76" s="25" t="str">
        <f>IFERROR(INDEX(HelperTable[Cost of Inflation (Difference between 2010 &amp; 2018 Nominal)], MATCH(InflationTable[[#This Row],[CFDA]], HelperTable[CFDA], 0)), "")</f>
        <v/>
      </c>
    </row>
    <row r="77" spans="2:6" x14ac:dyDescent="0.3">
      <c r="B77" s="21" t="str">
        <f>IFERROR(INDEX(HelperTable[CFDA], MATCH('Helper Table'!H77, HelperTable[Final Sort], 0)), "")</f>
        <v/>
      </c>
      <c r="C77" s="21" t="str">
        <f>IFERROR(INDEX(HelperTable[Grant Name], MATCH(InflationTable[[#This Row],[CFDA]], HelperTable[CFDA], 0)), "")</f>
        <v/>
      </c>
      <c r="D77" s="21" t="str">
        <f>IFERROR(INDEX(HelperTable[FY 2010 Nominal], MATCH(InflationTable[[#This Row],[CFDA]], HelperTable[CFDA], 0)), "")</f>
        <v/>
      </c>
      <c r="E77" s="25" t="str">
        <f>IFERROR(INDEX(HelperTable[FY 2018 Nominal], MATCH(InflationTable[[#This Row],[CFDA]], HelperTable[CFDA], 0)), "")</f>
        <v/>
      </c>
      <c r="F77" s="25" t="str">
        <f>IFERROR(INDEX(HelperTable[Cost of Inflation (Difference between 2010 &amp; 2018 Nominal)], MATCH(InflationTable[[#This Row],[CFDA]], HelperTable[CFDA], 0)), "")</f>
        <v/>
      </c>
    </row>
    <row r="78" spans="2:6" x14ac:dyDescent="0.3">
      <c r="B78" s="21" t="str">
        <f>IFERROR(INDEX(HelperTable[CFDA], MATCH('Helper Table'!H78, HelperTable[Final Sort], 0)), "")</f>
        <v/>
      </c>
      <c r="C78" s="21" t="str">
        <f>IFERROR(INDEX(HelperTable[Grant Name], MATCH(InflationTable[[#This Row],[CFDA]], HelperTable[CFDA], 0)), "")</f>
        <v/>
      </c>
      <c r="D78" s="21" t="str">
        <f>IFERROR(INDEX(HelperTable[FY 2010 Nominal], MATCH(InflationTable[[#This Row],[CFDA]], HelperTable[CFDA], 0)), "")</f>
        <v/>
      </c>
      <c r="E78" s="25" t="str">
        <f>IFERROR(INDEX(HelperTable[FY 2018 Nominal], MATCH(InflationTable[[#This Row],[CFDA]], HelperTable[CFDA], 0)), "")</f>
        <v/>
      </c>
      <c r="F78" s="25" t="str">
        <f>IFERROR(INDEX(HelperTable[Cost of Inflation (Difference between 2010 &amp; 2018 Nominal)], MATCH(InflationTable[[#This Row],[CFDA]], HelperTable[CFDA], 0)), "")</f>
        <v/>
      </c>
    </row>
    <row r="79" spans="2:6" x14ac:dyDescent="0.3">
      <c r="B79" s="21" t="str">
        <f>IFERROR(INDEX(HelperTable[CFDA], MATCH('Helper Table'!H79, HelperTable[Final Sort], 0)), "")</f>
        <v/>
      </c>
      <c r="C79" s="21" t="str">
        <f>IFERROR(INDEX(HelperTable[Grant Name], MATCH(InflationTable[[#This Row],[CFDA]], HelperTable[CFDA], 0)), "")</f>
        <v/>
      </c>
      <c r="D79" s="21" t="str">
        <f>IFERROR(INDEX(HelperTable[FY 2010 Nominal], MATCH(InflationTable[[#This Row],[CFDA]], HelperTable[CFDA], 0)), "")</f>
        <v/>
      </c>
      <c r="E79" s="25" t="str">
        <f>IFERROR(INDEX(HelperTable[FY 2018 Nominal], MATCH(InflationTable[[#This Row],[CFDA]], HelperTable[CFDA], 0)), "")</f>
        <v/>
      </c>
      <c r="F79" s="25" t="str">
        <f>IFERROR(INDEX(HelperTable[Cost of Inflation (Difference between 2010 &amp; 2018 Nominal)], MATCH(InflationTable[[#This Row],[CFDA]], HelperTable[CFDA], 0)), "")</f>
        <v/>
      </c>
    </row>
    <row r="80" spans="2:6" x14ac:dyDescent="0.3">
      <c r="B80" s="21" t="str">
        <f>IFERROR(INDEX(HelperTable[CFDA], MATCH('Helper Table'!H80, HelperTable[Final Sort], 0)), "")</f>
        <v/>
      </c>
      <c r="C80" s="21" t="str">
        <f>IFERROR(INDEX(HelperTable[Grant Name], MATCH(InflationTable[[#This Row],[CFDA]], HelperTable[CFDA], 0)), "")</f>
        <v/>
      </c>
      <c r="D80" s="21" t="str">
        <f>IFERROR(INDEX(HelperTable[FY 2010 Nominal], MATCH(InflationTable[[#This Row],[CFDA]], HelperTable[CFDA], 0)), "")</f>
        <v/>
      </c>
      <c r="E80" s="25" t="str">
        <f>IFERROR(INDEX(HelperTable[FY 2018 Nominal], MATCH(InflationTable[[#This Row],[CFDA]], HelperTable[CFDA], 0)), "")</f>
        <v/>
      </c>
      <c r="F80" s="25" t="str">
        <f>IFERROR(INDEX(HelperTable[Cost of Inflation (Difference between 2010 &amp; 2018 Nominal)], MATCH(InflationTable[[#This Row],[CFDA]], HelperTable[CFDA], 0)), "")</f>
        <v/>
      </c>
    </row>
    <row r="81" spans="2:6" x14ac:dyDescent="0.3">
      <c r="B81" s="21" t="str">
        <f>IFERROR(INDEX(HelperTable[CFDA], MATCH('Helper Table'!H81, HelperTable[Final Sort], 0)), "")</f>
        <v/>
      </c>
      <c r="C81" s="21" t="str">
        <f>IFERROR(INDEX(HelperTable[Grant Name], MATCH(InflationTable[[#This Row],[CFDA]], HelperTable[CFDA], 0)), "")</f>
        <v/>
      </c>
      <c r="D81" s="21" t="str">
        <f>IFERROR(INDEX(HelperTable[FY 2010 Nominal], MATCH(InflationTable[[#This Row],[CFDA]], HelperTable[CFDA], 0)), "")</f>
        <v/>
      </c>
      <c r="E81" s="25" t="str">
        <f>IFERROR(INDEX(HelperTable[FY 2018 Nominal], MATCH(InflationTable[[#This Row],[CFDA]], HelperTable[CFDA], 0)), "")</f>
        <v/>
      </c>
      <c r="F81" s="25" t="str">
        <f>IFERROR(INDEX(HelperTable[Cost of Inflation (Difference between 2010 &amp; 2018 Nominal)], MATCH(InflationTable[[#This Row],[CFDA]], HelperTable[CFDA], 0)), "")</f>
        <v/>
      </c>
    </row>
    <row r="82" spans="2:6" x14ac:dyDescent="0.3">
      <c r="B82" s="21" t="str">
        <f>IFERROR(INDEX(HelperTable[CFDA], MATCH('Helper Table'!H82, HelperTable[Final Sort], 0)), "")</f>
        <v/>
      </c>
      <c r="C82" s="21" t="str">
        <f>IFERROR(INDEX(HelperTable[Grant Name], MATCH(InflationTable[[#This Row],[CFDA]], HelperTable[CFDA], 0)), "")</f>
        <v/>
      </c>
      <c r="D82" s="21" t="str">
        <f>IFERROR(INDEX(HelperTable[FY 2010 Nominal], MATCH(InflationTable[[#This Row],[CFDA]], HelperTable[CFDA], 0)), "")</f>
        <v/>
      </c>
      <c r="E82" s="25" t="str">
        <f>IFERROR(INDEX(HelperTable[FY 2018 Nominal], MATCH(InflationTable[[#This Row],[CFDA]], HelperTable[CFDA], 0)), "")</f>
        <v/>
      </c>
      <c r="F82" s="25" t="str">
        <f>IFERROR(INDEX(HelperTable[Cost of Inflation (Difference between 2010 &amp; 2018 Nominal)], MATCH(InflationTable[[#This Row],[CFDA]], HelperTable[CFDA], 0)), "")</f>
        <v/>
      </c>
    </row>
    <row r="83" spans="2:6" x14ac:dyDescent="0.3">
      <c r="B83" s="21" t="str">
        <f>IFERROR(INDEX(HelperTable[CFDA], MATCH('Helper Table'!H83, HelperTable[Final Sort], 0)), "")</f>
        <v/>
      </c>
      <c r="C83" s="21" t="str">
        <f>IFERROR(INDEX(HelperTable[Grant Name], MATCH(InflationTable[[#This Row],[CFDA]], HelperTable[CFDA], 0)), "")</f>
        <v/>
      </c>
      <c r="D83" s="21" t="str">
        <f>IFERROR(INDEX(HelperTable[FY 2010 Nominal], MATCH(InflationTable[[#This Row],[CFDA]], HelperTable[CFDA], 0)), "")</f>
        <v/>
      </c>
      <c r="E83" s="25" t="str">
        <f>IFERROR(INDEX(HelperTable[FY 2018 Nominal], MATCH(InflationTable[[#This Row],[CFDA]], HelperTable[CFDA], 0)), "")</f>
        <v/>
      </c>
      <c r="F83" s="25" t="str">
        <f>IFERROR(INDEX(HelperTable[Cost of Inflation (Difference between 2010 &amp; 2018 Nominal)], MATCH(InflationTable[[#This Row],[CFDA]], HelperTable[CFDA], 0)), "")</f>
        <v/>
      </c>
    </row>
    <row r="84" spans="2:6" x14ac:dyDescent="0.3">
      <c r="B84" s="21" t="str">
        <f>IFERROR(INDEX(HelperTable[CFDA], MATCH('Helper Table'!H84, HelperTable[Final Sort], 0)), "")</f>
        <v/>
      </c>
      <c r="C84" s="21" t="str">
        <f>IFERROR(INDEX(HelperTable[Grant Name], MATCH(InflationTable[[#This Row],[CFDA]], HelperTable[CFDA], 0)), "")</f>
        <v/>
      </c>
      <c r="D84" s="21" t="str">
        <f>IFERROR(INDEX(HelperTable[FY 2010 Nominal], MATCH(InflationTable[[#This Row],[CFDA]], HelperTable[CFDA], 0)), "")</f>
        <v/>
      </c>
      <c r="E84" s="25" t="str">
        <f>IFERROR(INDEX(HelperTable[FY 2018 Nominal], MATCH(InflationTable[[#This Row],[CFDA]], HelperTable[CFDA], 0)), "")</f>
        <v/>
      </c>
      <c r="F84" s="25" t="str">
        <f>IFERROR(INDEX(HelperTable[Cost of Inflation (Difference between 2010 &amp; 2018 Nominal)], MATCH(InflationTable[[#This Row],[CFDA]], HelperTable[CFDA], 0)), "")</f>
        <v/>
      </c>
    </row>
    <row r="85" spans="2:6" x14ac:dyDescent="0.3">
      <c r="B85" s="21" t="str">
        <f>IFERROR(INDEX(HelperTable[CFDA], MATCH('Helper Table'!H85, HelperTable[Final Sort], 0)), "")</f>
        <v/>
      </c>
      <c r="C85" s="21" t="str">
        <f>IFERROR(INDEX(HelperTable[Grant Name], MATCH(InflationTable[[#This Row],[CFDA]], HelperTable[CFDA], 0)), "")</f>
        <v/>
      </c>
      <c r="D85" s="21" t="str">
        <f>IFERROR(INDEX(HelperTable[FY 2010 Nominal], MATCH(InflationTable[[#This Row],[CFDA]], HelperTable[CFDA], 0)), "")</f>
        <v/>
      </c>
      <c r="E85" s="25" t="str">
        <f>IFERROR(INDEX(HelperTable[FY 2018 Nominal], MATCH(InflationTable[[#This Row],[CFDA]], HelperTable[CFDA], 0)), "")</f>
        <v/>
      </c>
      <c r="F85" s="25" t="str">
        <f>IFERROR(INDEX(HelperTable[Cost of Inflation (Difference between 2010 &amp; 2018 Nominal)], MATCH(InflationTable[[#This Row],[CFDA]], HelperTable[CFDA], 0)), "")</f>
        <v/>
      </c>
    </row>
    <row r="86" spans="2:6" x14ac:dyDescent="0.3">
      <c r="B86" s="21" t="str">
        <f>IFERROR(INDEX(HelperTable[CFDA], MATCH('Helper Table'!H86, HelperTable[Final Sort], 0)), "")</f>
        <v/>
      </c>
      <c r="C86" s="21" t="str">
        <f>IFERROR(INDEX(HelperTable[Grant Name], MATCH(InflationTable[[#This Row],[CFDA]], HelperTable[CFDA], 0)), "")</f>
        <v/>
      </c>
      <c r="D86" s="21" t="str">
        <f>IFERROR(INDEX(HelperTable[FY 2010 Nominal], MATCH(InflationTable[[#This Row],[CFDA]], HelperTable[CFDA], 0)), "")</f>
        <v/>
      </c>
      <c r="E86" s="25" t="str">
        <f>IFERROR(INDEX(HelperTable[FY 2018 Nominal], MATCH(InflationTable[[#This Row],[CFDA]], HelperTable[CFDA], 0)), "")</f>
        <v/>
      </c>
      <c r="F86" s="25" t="str">
        <f>IFERROR(INDEX(HelperTable[Cost of Inflation (Difference between 2010 &amp; 2018 Nominal)], MATCH(InflationTable[[#This Row],[CFDA]], HelperTable[CFDA], 0)), "")</f>
        <v/>
      </c>
    </row>
    <row r="87" spans="2:6" x14ac:dyDescent="0.3">
      <c r="B87" s="21" t="str">
        <f>IFERROR(INDEX(HelperTable[CFDA], MATCH('Helper Table'!H87, HelperTable[Final Sort], 0)), "")</f>
        <v/>
      </c>
      <c r="C87" s="21" t="str">
        <f>IFERROR(INDEX(HelperTable[Grant Name], MATCH(InflationTable[[#This Row],[CFDA]], HelperTable[CFDA], 0)), "")</f>
        <v/>
      </c>
      <c r="D87" s="21" t="str">
        <f>IFERROR(INDEX(HelperTable[FY 2010 Nominal], MATCH(InflationTable[[#This Row],[CFDA]], HelperTable[CFDA], 0)), "")</f>
        <v/>
      </c>
      <c r="E87" s="25" t="str">
        <f>IFERROR(INDEX(HelperTable[FY 2018 Nominal], MATCH(InflationTable[[#This Row],[CFDA]], HelperTable[CFDA], 0)), "")</f>
        <v/>
      </c>
      <c r="F87" s="25" t="str">
        <f>IFERROR(INDEX(HelperTable[Cost of Inflation (Difference between 2010 &amp; 2018 Nominal)], MATCH(InflationTable[[#This Row],[CFDA]], HelperTable[CFDA], 0)), "")</f>
        <v/>
      </c>
    </row>
    <row r="88" spans="2:6" x14ac:dyDescent="0.3">
      <c r="B88" s="21" t="str">
        <f>IFERROR(INDEX(HelperTable[CFDA], MATCH('Helper Table'!H88, HelperTable[Final Sort], 0)), "")</f>
        <v/>
      </c>
      <c r="C88" s="21" t="str">
        <f>IFERROR(INDEX(HelperTable[Grant Name], MATCH(InflationTable[[#This Row],[CFDA]], HelperTable[CFDA], 0)), "")</f>
        <v/>
      </c>
      <c r="D88" s="21" t="str">
        <f>IFERROR(INDEX(HelperTable[FY 2010 Nominal], MATCH(InflationTable[[#This Row],[CFDA]], HelperTable[CFDA], 0)), "")</f>
        <v/>
      </c>
      <c r="E88" s="25" t="str">
        <f>IFERROR(INDEX(HelperTable[FY 2018 Nominal], MATCH(InflationTable[[#This Row],[CFDA]], HelperTable[CFDA], 0)), "")</f>
        <v/>
      </c>
      <c r="F88" s="25" t="str">
        <f>IFERROR(INDEX(HelperTable[Cost of Inflation (Difference between 2010 &amp; 2018 Nominal)], MATCH(InflationTable[[#This Row],[CFDA]], HelperTable[CFDA], 0)), "")</f>
        <v/>
      </c>
    </row>
    <row r="89" spans="2:6" x14ac:dyDescent="0.3">
      <c r="B89" s="21" t="str">
        <f>IFERROR(INDEX(HelperTable[CFDA], MATCH('Helper Table'!H89, HelperTable[Final Sort], 0)), "")</f>
        <v/>
      </c>
      <c r="C89" s="21" t="str">
        <f>IFERROR(INDEX(HelperTable[Grant Name], MATCH(InflationTable[[#This Row],[CFDA]], HelperTable[CFDA], 0)), "")</f>
        <v/>
      </c>
      <c r="D89" s="21" t="str">
        <f>IFERROR(INDEX(HelperTable[FY 2010 Nominal], MATCH(InflationTable[[#This Row],[CFDA]], HelperTable[CFDA], 0)), "")</f>
        <v/>
      </c>
      <c r="E89" s="25" t="str">
        <f>IFERROR(INDEX(HelperTable[FY 2018 Nominal], MATCH(InflationTable[[#This Row],[CFDA]], HelperTable[CFDA], 0)), "")</f>
        <v/>
      </c>
      <c r="F89" s="25" t="str">
        <f>IFERROR(INDEX(HelperTable[Cost of Inflation (Difference between 2010 &amp; 2018 Nominal)], MATCH(InflationTable[[#This Row],[CFDA]], HelperTable[CFDA], 0)), "")</f>
        <v/>
      </c>
    </row>
    <row r="90" spans="2:6" x14ac:dyDescent="0.3">
      <c r="B90" s="21" t="str">
        <f>IFERROR(INDEX(HelperTable[CFDA], MATCH('Helper Table'!H90, HelperTable[Final Sort], 0)), "")</f>
        <v/>
      </c>
      <c r="C90" s="21" t="str">
        <f>IFERROR(INDEX(HelperTable[Grant Name], MATCH(InflationTable[[#This Row],[CFDA]], HelperTable[CFDA], 0)), "")</f>
        <v/>
      </c>
      <c r="D90" s="21" t="str">
        <f>IFERROR(INDEX(HelperTable[FY 2010 Nominal], MATCH(InflationTable[[#This Row],[CFDA]], HelperTable[CFDA], 0)), "")</f>
        <v/>
      </c>
      <c r="E90" s="25" t="str">
        <f>IFERROR(INDEX(HelperTable[FY 2018 Nominal], MATCH(InflationTable[[#This Row],[CFDA]], HelperTable[CFDA], 0)), "")</f>
        <v/>
      </c>
      <c r="F90" s="25" t="str">
        <f>IFERROR(INDEX(HelperTable[Cost of Inflation (Difference between 2010 &amp; 2018 Nominal)], MATCH(InflationTable[[#This Row],[CFDA]], HelperTable[CFDA], 0)), "")</f>
        <v/>
      </c>
    </row>
    <row r="91" spans="2:6" x14ac:dyDescent="0.3">
      <c r="B91" s="21" t="str">
        <f>IFERROR(INDEX(HelperTable[CFDA], MATCH('Helper Table'!H91, HelperTable[Final Sort], 0)), "")</f>
        <v/>
      </c>
      <c r="C91" s="21" t="str">
        <f>IFERROR(INDEX(HelperTable[Grant Name], MATCH(InflationTable[[#This Row],[CFDA]], HelperTable[CFDA], 0)), "")</f>
        <v/>
      </c>
      <c r="D91" s="21" t="str">
        <f>IFERROR(INDEX(HelperTable[FY 2010 Nominal], MATCH(InflationTable[[#This Row],[CFDA]], HelperTable[CFDA], 0)), "")</f>
        <v/>
      </c>
      <c r="E91" s="25" t="str">
        <f>IFERROR(INDEX(HelperTable[FY 2018 Nominal], MATCH(InflationTable[[#This Row],[CFDA]], HelperTable[CFDA], 0)), "")</f>
        <v/>
      </c>
      <c r="F91" s="25" t="str">
        <f>IFERROR(INDEX(HelperTable[Cost of Inflation (Difference between 2010 &amp; 2018 Nominal)], MATCH(InflationTable[[#This Row],[CFDA]], HelperTable[CFDA], 0)), "")</f>
        <v/>
      </c>
    </row>
    <row r="92" spans="2:6" x14ac:dyDescent="0.3">
      <c r="B92" s="21" t="str">
        <f>IFERROR(INDEX(HelperTable[CFDA], MATCH('Helper Table'!H92, HelperTable[Final Sort], 0)), "")</f>
        <v/>
      </c>
      <c r="C92" s="21" t="str">
        <f>IFERROR(INDEX(HelperTable[Grant Name], MATCH(InflationTable[[#This Row],[CFDA]], HelperTable[CFDA], 0)), "")</f>
        <v/>
      </c>
      <c r="D92" s="21" t="str">
        <f>IFERROR(INDEX(HelperTable[FY 2010 Nominal], MATCH(InflationTable[[#This Row],[CFDA]], HelperTable[CFDA], 0)), "")</f>
        <v/>
      </c>
      <c r="E92" s="25" t="str">
        <f>IFERROR(INDEX(HelperTable[FY 2018 Nominal], MATCH(InflationTable[[#This Row],[CFDA]], HelperTable[CFDA], 0)), "")</f>
        <v/>
      </c>
      <c r="F92" s="25" t="str">
        <f>IFERROR(INDEX(HelperTable[Cost of Inflation (Difference between 2010 &amp; 2018 Nominal)], MATCH(InflationTable[[#This Row],[CFDA]], HelperTable[CFDA], 0)), "")</f>
        <v/>
      </c>
    </row>
    <row r="93" spans="2:6" x14ac:dyDescent="0.3">
      <c r="B93" s="21" t="str">
        <f>IFERROR(INDEX(HelperTable[CFDA], MATCH('Helper Table'!H93, HelperTable[Final Sort], 0)), "")</f>
        <v/>
      </c>
      <c r="C93" s="21" t="str">
        <f>IFERROR(INDEX(HelperTable[Grant Name], MATCH(InflationTable[[#This Row],[CFDA]], HelperTable[CFDA], 0)), "")</f>
        <v/>
      </c>
      <c r="D93" s="21" t="str">
        <f>IFERROR(INDEX(HelperTable[FY 2010 Nominal], MATCH(InflationTable[[#This Row],[CFDA]], HelperTable[CFDA], 0)), "")</f>
        <v/>
      </c>
      <c r="E93" s="25" t="str">
        <f>IFERROR(INDEX(HelperTable[FY 2018 Nominal], MATCH(InflationTable[[#This Row],[CFDA]], HelperTable[CFDA], 0)), "")</f>
        <v/>
      </c>
      <c r="F93" s="25" t="str">
        <f>IFERROR(INDEX(HelperTable[Cost of Inflation (Difference between 2010 &amp; 2018 Nominal)], MATCH(InflationTable[[#This Row],[CFDA]], HelperTable[CFDA], 0)), "")</f>
        <v/>
      </c>
    </row>
    <row r="94" spans="2:6" x14ac:dyDescent="0.3">
      <c r="B94" s="21" t="str">
        <f>IFERROR(INDEX(HelperTable[CFDA], MATCH('Helper Table'!H94, HelperTable[Final Sort], 0)), "")</f>
        <v/>
      </c>
      <c r="C94" s="21" t="str">
        <f>IFERROR(INDEX(HelperTable[Grant Name], MATCH(InflationTable[[#This Row],[CFDA]], HelperTable[CFDA], 0)), "")</f>
        <v/>
      </c>
      <c r="D94" s="21" t="str">
        <f>IFERROR(INDEX(HelperTable[FY 2010 Nominal], MATCH(InflationTable[[#This Row],[CFDA]], HelperTable[CFDA], 0)), "")</f>
        <v/>
      </c>
      <c r="E94" s="25" t="str">
        <f>IFERROR(INDEX(HelperTable[FY 2018 Nominal], MATCH(InflationTable[[#This Row],[CFDA]], HelperTable[CFDA], 0)), "")</f>
        <v/>
      </c>
      <c r="F94" s="25" t="str">
        <f>IFERROR(INDEX(HelperTable[Cost of Inflation (Difference between 2010 &amp; 2018 Nominal)], MATCH(InflationTable[[#This Row],[CFDA]], HelperTable[CFDA], 0)), "")</f>
        <v/>
      </c>
    </row>
    <row r="95" spans="2:6" x14ac:dyDescent="0.3">
      <c r="B95" s="21" t="str">
        <f>IFERROR(INDEX(HelperTable[CFDA], MATCH('Helper Table'!H95, HelperTable[Final Sort], 0)), "")</f>
        <v/>
      </c>
      <c r="C95" s="21" t="str">
        <f>IFERROR(INDEX(HelperTable[Grant Name], MATCH(InflationTable[[#This Row],[CFDA]], HelperTable[CFDA], 0)), "")</f>
        <v/>
      </c>
      <c r="D95" s="21" t="str">
        <f>IFERROR(INDEX(HelperTable[FY 2010 Nominal], MATCH(InflationTable[[#This Row],[CFDA]], HelperTable[CFDA], 0)), "")</f>
        <v/>
      </c>
      <c r="E95" s="25" t="str">
        <f>IFERROR(INDEX(HelperTable[FY 2018 Nominal], MATCH(InflationTable[[#This Row],[CFDA]], HelperTable[CFDA], 0)), "")</f>
        <v/>
      </c>
      <c r="F95" s="25" t="str">
        <f>IFERROR(INDEX(HelperTable[Cost of Inflation (Difference between 2010 &amp; 2018 Nominal)], MATCH(InflationTable[[#This Row],[CFDA]], HelperTable[CFDA], 0)), "")</f>
        <v/>
      </c>
    </row>
    <row r="96" spans="2:6" x14ac:dyDescent="0.3">
      <c r="B96" s="21" t="str">
        <f>IFERROR(INDEX(HelperTable[CFDA], MATCH('Helper Table'!H96, HelperTable[Final Sort], 0)), "")</f>
        <v/>
      </c>
      <c r="C96" s="21" t="str">
        <f>IFERROR(INDEX(HelperTable[Grant Name], MATCH(InflationTable[[#This Row],[CFDA]], HelperTable[CFDA], 0)), "")</f>
        <v/>
      </c>
      <c r="D96" s="21" t="str">
        <f>IFERROR(INDEX(HelperTable[FY 2010 Nominal], MATCH(InflationTable[[#This Row],[CFDA]], HelperTable[CFDA], 0)), "")</f>
        <v/>
      </c>
      <c r="E96" s="25" t="str">
        <f>IFERROR(INDEX(HelperTable[FY 2018 Nominal], MATCH(InflationTable[[#This Row],[CFDA]], HelperTable[CFDA], 0)), "")</f>
        <v/>
      </c>
      <c r="F96" s="25" t="str">
        <f>IFERROR(INDEX(HelperTable[Cost of Inflation (Difference between 2010 &amp; 2018 Nominal)], MATCH(InflationTable[[#This Row],[CFDA]], HelperTable[CFDA], 0)), "")</f>
        <v/>
      </c>
    </row>
    <row r="97" spans="2:6" x14ac:dyDescent="0.3">
      <c r="B97" s="21" t="str">
        <f>IFERROR(INDEX(HelperTable[CFDA], MATCH('Helper Table'!H97, HelperTable[Final Sort], 0)), "")</f>
        <v/>
      </c>
      <c r="C97" s="21" t="str">
        <f>IFERROR(INDEX(HelperTable[Grant Name], MATCH(InflationTable[[#This Row],[CFDA]], HelperTable[CFDA], 0)), "")</f>
        <v/>
      </c>
      <c r="D97" s="21" t="str">
        <f>IFERROR(INDEX(HelperTable[FY 2010 Nominal], MATCH(InflationTable[[#This Row],[CFDA]], HelperTable[CFDA], 0)), "")</f>
        <v/>
      </c>
      <c r="E97" s="25" t="str">
        <f>IFERROR(INDEX(HelperTable[FY 2018 Nominal], MATCH(InflationTable[[#This Row],[CFDA]], HelperTable[CFDA], 0)), "")</f>
        <v/>
      </c>
      <c r="F97" s="25" t="str">
        <f>IFERROR(INDEX(HelperTable[Cost of Inflation (Difference between 2010 &amp; 2018 Nominal)], MATCH(InflationTable[[#This Row],[CFDA]], HelperTable[CFDA], 0)), "")</f>
        <v/>
      </c>
    </row>
    <row r="98" spans="2:6" x14ac:dyDescent="0.3">
      <c r="B98" s="21" t="str">
        <f>IFERROR(INDEX(HelperTable[CFDA], MATCH('Helper Table'!H98, HelperTable[Final Sort], 0)), "")</f>
        <v/>
      </c>
      <c r="C98" s="21" t="str">
        <f>IFERROR(INDEX(HelperTable[Grant Name], MATCH(InflationTable[[#This Row],[CFDA]], HelperTable[CFDA], 0)), "")</f>
        <v/>
      </c>
      <c r="D98" s="21" t="str">
        <f>IFERROR(INDEX(HelperTable[FY 2010 Nominal], MATCH(InflationTable[[#This Row],[CFDA]], HelperTable[CFDA], 0)), "")</f>
        <v/>
      </c>
      <c r="E98" s="25" t="str">
        <f>IFERROR(INDEX(HelperTable[FY 2018 Nominal], MATCH(InflationTable[[#This Row],[CFDA]], HelperTable[CFDA], 0)), "")</f>
        <v/>
      </c>
      <c r="F98" s="25" t="str">
        <f>IFERROR(INDEX(HelperTable[Cost of Inflation (Difference between 2010 &amp; 2018 Nominal)], MATCH(InflationTable[[#This Row],[CFDA]], HelperTable[CFDA], 0)), "")</f>
        <v/>
      </c>
    </row>
    <row r="99" spans="2:6" x14ac:dyDescent="0.3">
      <c r="B99" s="21" t="str">
        <f>IFERROR(INDEX(HelperTable[CFDA], MATCH('Helper Table'!H99, HelperTable[Final Sort], 0)), "")</f>
        <v/>
      </c>
      <c r="C99" s="21" t="str">
        <f>IFERROR(INDEX(HelperTable[Grant Name], MATCH(InflationTable[[#This Row],[CFDA]], HelperTable[CFDA], 0)), "")</f>
        <v/>
      </c>
      <c r="D99" s="21" t="str">
        <f>IFERROR(INDEX(HelperTable[FY 2010 Nominal], MATCH(InflationTable[[#This Row],[CFDA]], HelperTable[CFDA], 0)), "")</f>
        <v/>
      </c>
      <c r="E99" s="25" t="str">
        <f>IFERROR(INDEX(HelperTable[FY 2018 Nominal], MATCH(InflationTable[[#This Row],[CFDA]], HelperTable[CFDA], 0)), "")</f>
        <v/>
      </c>
      <c r="F99" s="25" t="str">
        <f>IFERROR(INDEX(HelperTable[Cost of Inflation (Difference between 2010 &amp; 2018 Nominal)], MATCH(InflationTable[[#This Row],[CFDA]], HelperTable[CFDA], 0)), "")</f>
        <v/>
      </c>
    </row>
    <row r="100" spans="2:6" x14ac:dyDescent="0.3">
      <c r="B100" s="21" t="str">
        <f>IFERROR(INDEX(HelperTable[CFDA], MATCH('Helper Table'!H100, HelperTable[Final Sort], 0)), "")</f>
        <v/>
      </c>
      <c r="C100" s="21" t="str">
        <f>IFERROR(INDEX(HelperTable[Grant Name], MATCH(InflationTable[[#This Row],[CFDA]], HelperTable[CFDA], 0)), "")</f>
        <v/>
      </c>
      <c r="D100" s="21" t="str">
        <f>IFERROR(INDEX(HelperTable[FY 2010 Nominal], MATCH(InflationTable[[#This Row],[CFDA]], HelperTable[CFDA], 0)), "")</f>
        <v/>
      </c>
      <c r="E100" s="25" t="str">
        <f>IFERROR(INDEX(HelperTable[FY 2018 Nominal], MATCH(InflationTable[[#This Row],[CFDA]], HelperTable[CFDA], 0)), "")</f>
        <v/>
      </c>
      <c r="F100" s="25" t="str">
        <f>IFERROR(INDEX(HelperTable[Cost of Inflation (Difference between 2010 &amp; 2018 Nominal)], MATCH(InflationTable[[#This Row],[CFDA]], HelperTable[CFDA], 0)), "")</f>
        <v/>
      </c>
    </row>
    <row r="101" spans="2:6" x14ac:dyDescent="0.3">
      <c r="B101" s="21" t="str">
        <f>IFERROR(INDEX(HelperTable[CFDA], MATCH('Helper Table'!H101, HelperTable[Final Sort], 0)), "")</f>
        <v/>
      </c>
      <c r="C101" s="21" t="str">
        <f>IFERROR(INDEX(HelperTable[Grant Name], MATCH(InflationTable[[#This Row],[CFDA]], HelperTable[CFDA], 0)), "")</f>
        <v/>
      </c>
      <c r="D101" s="21" t="str">
        <f>IFERROR(INDEX(HelperTable[FY 2010 Nominal], MATCH(InflationTable[[#This Row],[CFDA]], HelperTable[CFDA], 0)), "")</f>
        <v/>
      </c>
      <c r="E101" s="25" t="str">
        <f>IFERROR(INDEX(HelperTable[FY 2018 Nominal], MATCH(InflationTable[[#This Row],[CFDA]], HelperTable[CFDA], 0)), "")</f>
        <v/>
      </c>
      <c r="F101" s="25" t="str">
        <f>IFERROR(INDEX(HelperTable[Cost of Inflation (Difference between 2010 &amp; 2018 Nominal)], MATCH(InflationTable[[#This Row],[CFDA]], HelperTable[CFDA], 0)), "")</f>
        <v/>
      </c>
    </row>
    <row r="102" spans="2:6" x14ac:dyDescent="0.3">
      <c r="B102" s="21" t="str">
        <f>IFERROR(INDEX(HelperTable[CFDA], MATCH('Helper Table'!H102, HelperTable[Final Sort], 0)), "")</f>
        <v/>
      </c>
      <c r="C102" s="21" t="str">
        <f>IFERROR(INDEX(HelperTable[Grant Name], MATCH(InflationTable[[#This Row],[CFDA]], HelperTable[CFDA], 0)), "")</f>
        <v/>
      </c>
      <c r="D102" s="21" t="str">
        <f>IFERROR(INDEX(HelperTable[FY 2010 Nominal], MATCH(InflationTable[[#This Row],[CFDA]], HelperTable[CFDA], 0)), "")</f>
        <v/>
      </c>
      <c r="E102" s="25" t="str">
        <f>IFERROR(INDEX(HelperTable[FY 2018 Nominal], MATCH(InflationTable[[#This Row],[CFDA]], HelperTable[CFDA], 0)), "")</f>
        <v/>
      </c>
      <c r="F102" s="25" t="str">
        <f>IFERROR(INDEX(HelperTable[Cost of Inflation (Difference between 2010 &amp; 2018 Nominal)], MATCH(InflationTable[[#This Row],[CFDA]], HelperTable[CFDA], 0)), "")</f>
        <v/>
      </c>
    </row>
    <row r="103" spans="2:6" x14ac:dyDescent="0.3">
      <c r="B103" s="21" t="str">
        <f>IFERROR(INDEX(HelperTable[CFDA], MATCH('Helper Table'!H103, HelperTable[Final Sort], 0)), "")</f>
        <v/>
      </c>
      <c r="C103" s="21" t="str">
        <f>IFERROR(INDEX(HelperTable[Grant Name], MATCH(InflationTable[[#This Row],[CFDA]], HelperTable[CFDA], 0)), "")</f>
        <v/>
      </c>
      <c r="D103" s="21" t="str">
        <f>IFERROR(INDEX(HelperTable[FY 2010 Nominal], MATCH(InflationTable[[#This Row],[CFDA]], HelperTable[CFDA], 0)), "")</f>
        <v/>
      </c>
      <c r="E103" s="25" t="str">
        <f>IFERROR(INDEX(HelperTable[FY 2018 Nominal], MATCH(InflationTable[[#This Row],[CFDA]], HelperTable[CFDA], 0)), "")</f>
        <v/>
      </c>
      <c r="F103" s="25" t="str">
        <f>IFERROR(INDEX(HelperTable[Cost of Inflation (Difference between 2010 &amp; 2018 Nominal)], MATCH(InflationTable[[#This Row],[CFDA]], HelperTable[CFDA], 0)), "")</f>
        <v/>
      </c>
    </row>
    <row r="104" spans="2:6" x14ac:dyDescent="0.3">
      <c r="B104" s="21" t="str">
        <f>IFERROR(INDEX(HelperTable[CFDA], MATCH('Helper Table'!H104, HelperTable[Final Sort], 0)), "")</f>
        <v/>
      </c>
      <c r="C104" s="21" t="str">
        <f>IFERROR(INDEX(HelperTable[Grant Name], MATCH(InflationTable[[#This Row],[CFDA]], HelperTable[CFDA], 0)), "")</f>
        <v/>
      </c>
      <c r="D104" s="21" t="str">
        <f>IFERROR(INDEX(HelperTable[FY 2010 Nominal], MATCH(InflationTable[[#This Row],[CFDA]], HelperTable[CFDA], 0)), "")</f>
        <v/>
      </c>
      <c r="E104" s="25" t="str">
        <f>IFERROR(INDEX(HelperTable[FY 2018 Nominal], MATCH(InflationTable[[#This Row],[CFDA]], HelperTable[CFDA], 0)), "")</f>
        <v/>
      </c>
      <c r="F104" s="25" t="str">
        <f>IFERROR(INDEX(HelperTable[Cost of Inflation (Difference between 2010 &amp; 2018 Nominal)], MATCH(InflationTable[[#This Row],[CFDA]], HelperTable[CFDA], 0)), "")</f>
        <v/>
      </c>
    </row>
    <row r="105" spans="2:6" x14ac:dyDescent="0.3">
      <c r="B105" s="21" t="str">
        <f>IFERROR(INDEX(HelperTable[CFDA], MATCH('Helper Table'!H105, HelperTable[Final Sort], 0)), "")</f>
        <v/>
      </c>
      <c r="C105" s="21" t="str">
        <f>IFERROR(INDEX(HelperTable[Grant Name], MATCH(InflationTable[[#This Row],[CFDA]], HelperTable[CFDA], 0)), "")</f>
        <v/>
      </c>
      <c r="D105" s="21" t="str">
        <f>IFERROR(INDEX(HelperTable[FY 2010 Nominal], MATCH(InflationTable[[#This Row],[CFDA]], HelperTable[CFDA], 0)), "")</f>
        <v/>
      </c>
      <c r="E105" s="25" t="str">
        <f>IFERROR(INDEX(HelperTable[FY 2018 Nominal], MATCH(InflationTable[[#This Row],[CFDA]], HelperTable[CFDA], 0)), "")</f>
        <v/>
      </c>
      <c r="F105" s="25" t="str">
        <f>IFERROR(INDEX(HelperTable[Cost of Inflation (Difference between 2010 &amp; 2018 Nominal)], MATCH(InflationTable[[#This Row],[CFDA]], HelperTable[CFDA], 0)), "")</f>
        <v/>
      </c>
    </row>
    <row r="106" spans="2:6" x14ac:dyDescent="0.3">
      <c r="B106" s="21" t="str">
        <f>IFERROR(INDEX(HelperTable[CFDA], MATCH('Helper Table'!H106, HelperTable[Final Sort], 0)), "")</f>
        <v/>
      </c>
      <c r="C106" s="21" t="str">
        <f>IFERROR(INDEX(HelperTable[Grant Name], MATCH(InflationTable[[#This Row],[CFDA]], HelperTable[CFDA], 0)), "")</f>
        <v/>
      </c>
      <c r="D106" s="21" t="str">
        <f>IFERROR(INDEX(HelperTable[FY 2010 Nominal], MATCH(InflationTable[[#This Row],[CFDA]], HelperTable[CFDA], 0)), "")</f>
        <v/>
      </c>
      <c r="E106" s="25" t="str">
        <f>IFERROR(INDEX(HelperTable[FY 2018 Nominal], MATCH(InflationTable[[#This Row],[CFDA]], HelperTable[CFDA], 0)), "")</f>
        <v/>
      </c>
      <c r="F106" s="25" t="str">
        <f>IFERROR(INDEX(HelperTable[Cost of Inflation (Difference between 2010 &amp; 2018 Nominal)], MATCH(InflationTable[[#This Row],[CFDA]], HelperTable[CFDA], 0)), "")</f>
        <v/>
      </c>
    </row>
    <row r="107" spans="2:6" x14ac:dyDescent="0.3">
      <c r="B107" s="21" t="str">
        <f>IFERROR(INDEX(HelperTable[CFDA], MATCH('Helper Table'!H107, HelperTable[Final Sort], 0)), "")</f>
        <v/>
      </c>
      <c r="C107" s="21" t="str">
        <f>IFERROR(INDEX(HelperTable[Grant Name], MATCH(InflationTable[[#This Row],[CFDA]], HelperTable[CFDA], 0)), "")</f>
        <v/>
      </c>
      <c r="D107" s="21" t="str">
        <f>IFERROR(INDEX(HelperTable[FY 2010 Nominal], MATCH(InflationTable[[#This Row],[CFDA]], HelperTable[CFDA], 0)), "")</f>
        <v/>
      </c>
      <c r="E107" s="25" t="str">
        <f>IFERROR(INDEX(HelperTable[FY 2018 Nominal], MATCH(InflationTable[[#This Row],[CFDA]], HelperTable[CFDA], 0)), "")</f>
        <v/>
      </c>
      <c r="F107" s="25" t="str">
        <f>IFERROR(INDEX(HelperTable[Cost of Inflation (Difference between 2010 &amp; 2018 Nominal)], MATCH(InflationTable[[#This Row],[CFDA]], HelperTable[CFDA], 0)), "")</f>
        <v/>
      </c>
    </row>
    <row r="108" spans="2:6" x14ac:dyDescent="0.3">
      <c r="B108" s="21" t="str">
        <f>IFERROR(INDEX(HelperTable[CFDA], MATCH('Helper Table'!H108, HelperTable[Final Sort], 0)), "")</f>
        <v/>
      </c>
      <c r="C108" s="21" t="str">
        <f>IFERROR(INDEX(HelperTable[Grant Name], MATCH(InflationTable[[#This Row],[CFDA]], HelperTable[CFDA], 0)), "")</f>
        <v/>
      </c>
      <c r="D108" s="21" t="str">
        <f>IFERROR(INDEX(HelperTable[FY 2010 Nominal], MATCH(InflationTable[[#This Row],[CFDA]], HelperTable[CFDA], 0)), "")</f>
        <v/>
      </c>
      <c r="E108" s="25" t="str">
        <f>IFERROR(INDEX(HelperTable[FY 2018 Nominal], MATCH(InflationTable[[#This Row],[CFDA]], HelperTable[CFDA], 0)), "")</f>
        <v/>
      </c>
      <c r="F108" s="25" t="str">
        <f>IFERROR(INDEX(HelperTable[Cost of Inflation (Difference between 2010 &amp; 2018 Nominal)], MATCH(InflationTable[[#This Row],[CFDA]], HelperTable[CFDA], 0)), "")</f>
        <v/>
      </c>
    </row>
    <row r="109" spans="2:6" x14ac:dyDescent="0.3">
      <c r="B109" s="21" t="str">
        <f>IFERROR(INDEX(HelperTable[CFDA], MATCH('Helper Table'!H109, HelperTable[Final Sort], 0)), "")</f>
        <v/>
      </c>
      <c r="C109" s="21" t="str">
        <f>IFERROR(INDEX(HelperTable[Grant Name], MATCH(InflationTable[[#This Row],[CFDA]], HelperTable[CFDA], 0)), "")</f>
        <v/>
      </c>
      <c r="D109" s="21" t="str">
        <f>IFERROR(INDEX(HelperTable[FY 2010 Nominal], MATCH(InflationTable[[#This Row],[CFDA]], HelperTable[CFDA], 0)), "")</f>
        <v/>
      </c>
      <c r="E109" s="25" t="str">
        <f>IFERROR(INDEX(HelperTable[FY 2018 Nominal], MATCH(InflationTable[[#This Row],[CFDA]], HelperTable[CFDA], 0)), "")</f>
        <v/>
      </c>
      <c r="F109" s="25" t="str">
        <f>IFERROR(INDEX(HelperTable[Cost of Inflation (Difference between 2010 &amp; 2018 Nominal)], MATCH(InflationTable[[#This Row],[CFDA]], HelperTable[CFDA], 0)), "")</f>
        <v/>
      </c>
    </row>
    <row r="110" spans="2:6" x14ac:dyDescent="0.3">
      <c r="B110" s="21" t="str">
        <f>IFERROR(INDEX(HelperTable[CFDA], MATCH('Helper Table'!H110, HelperTable[Final Sort], 0)), "")</f>
        <v/>
      </c>
      <c r="C110" s="21" t="str">
        <f>IFERROR(INDEX(HelperTable[Grant Name], MATCH(InflationTable[[#This Row],[CFDA]], HelperTable[CFDA], 0)), "")</f>
        <v/>
      </c>
      <c r="D110" s="21" t="str">
        <f>IFERROR(INDEX(HelperTable[FY 2010 Nominal], MATCH(InflationTable[[#This Row],[CFDA]], HelperTable[CFDA], 0)), "")</f>
        <v/>
      </c>
      <c r="E110" s="25" t="str">
        <f>IFERROR(INDEX(HelperTable[FY 2018 Nominal], MATCH(InflationTable[[#This Row],[CFDA]], HelperTable[CFDA], 0)), "")</f>
        <v/>
      </c>
      <c r="F110" s="25" t="str">
        <f>IFERROR(INDEX(HelperTable[Cost of Inflation (Difference between 2010 &amp; 2018 Nominal)], MATCH(InflationTable[[#This Row],[CFDA]], HelperTable[CFDA], 0)), "")</f>
        <v/>
      </c>
    </row>
    <row r="111" spans="2:6" x14ac:dyDescent="0.3">
      <c r="B111" s="21" t="str">
        <f>IFERROR(INDEX(HelperTable[CFDA], MATCH('Helper Table'!H111, HelperTable[Final Sort], 0)), "")</f>
        <v/>
      </c>
      <c r="C111" s="21" t="str">
        <f>IFERROR(INDEX(HelperTable[Grant Name], MATCH(InflationTable[[#This Row],[CFDA]], HelperTable[CFDA], 0)), "")</f>
        <v/>
      </c>
      <c r="D111" s="21" t="str">
        <f>IFERROR(INDEX(HelperTable[FY 2010 Nominal], MATCH(InflationTable[[#This Row],[CFDA]], HelperTable[CFDA], 0)), "")</f>
        <v/>
      </c>
      <c r="E111" s="25" t="str">
        <f>IFERROR(INDEX(HelperTable[FY 2018 Nominal], MATCH(InflationTable[[#This Row],[CFDA]], HelperTable[CFDA], 0)), "")</f>
        <v/>
      </c>
      <c r="F111" s="25" t="str">
        <f>IFERROR(INDEX(HelperTable[Cost of Inflation (Difference between 2010 &amp; 2018 Nominal)], MATCH(InflationTable[[#This Row],[CFDA]], HelperTable[CFDA], 0)), "")</f>
        <v/>
      </c>
    </row>
    <row r="112" spans="2:6" x14ac:dyDescent="0.3">
      <c r="B112" s="21" t="str">
        <f>IFERROR(INDEX(HelperTable[CFDA], MATCH('Helper Table'!H112, HelperTable[Final Sort], 0)), "")</f>
        <v/>
      </c>
      <c r="C112" s="21" t="str">
        <f>IFERROR(INDEX(HelperTable[Grant Name], MATCH(InflationTable[[#This Row],[CFDA]], HelperTable[CFDA], 0)), "")</f>
        <v/>
      </c>
      <c r="D112" s="21" t="str">
        <f>IFERROR(INDEX(HelperTable[FY 2010 Nominal], MATCH(InflationTable[[#This Row],[CFDA]], HelperTable[CFDA], 0)), "")</f>
        <v/>
      </c>
      <c r="E112" s="25" t="str">
        <f>IFERROR(INDEX(HelperTable[FY 2018 Nominal], MATCH(InflationTable[[#This Row],[CFDA]], HelperTable[CFDA], 0)), "")</f>
        <v/>
      </c>
      <c r="F112" s="25" t="str">
        <f>IFERROR(INDEX(HelperTable[Cost of Inflation (Difference between 2010 &amp; 2018 Nominal)], MATCH(InflationTable[[#This Row],[CFDA]], HelperTable[CFDA], 0)), "")</f>
        <v/>
      </c>
    </row>
    <row r="113" spans="2:6" x14ac:dyDescent="0.3">
      <c r="B113" s="21" t="str">
        <f>IFERROR(INDEX(HelperTable[CFDA], MATCH('Helper Table'!H113, HelperTable[Final Sort], 0)), "")</f>
        <v/>
      </c>
      <c r="C113" s="21" t="str">
        <f>IFERROR(INDEX(HelperTable[Grant Name], MATCH(InflationTable[[#This Row],[CFDA]], HelperTable[CFDA], 0)), "")</f>
        <v/>
      </c>
      <c r="D113" s="21" t="str">
        <f>IFERROR(INDEX(HelperTable[FY 2010 Nominal], MATCH(InflationTable[[#This Row],[CFDA]], HelperTable[CFDA], 0)), "")</f>
        <v/>
      </c>
      <c r="E113" s="25" t="str">
        <f>IFERROR(INDEX(HelperTable[FY 2018 Nominal], MATCH(InflationTable[[#This Row],[CFDA]], HelperTable[CFDA], 0)), "")</f>
        <v/>
      </c>
      <c r="F113" s="25" t="str">
        <f>IFERROR(INDEX(HelperTable[Cost of Inflation (Difference between 2010 &amp; 2018 Nominal)], MATCH(InflationTable[[#This Row],[CFDA]], HelperTable[CFDA], 0)), "")</f>
        <v/>
      </c>
    </row>
    <row r="114" spans="2:6" x14ac:dyDescent="0.3">
      <c r="B114" s="21" t="str">
        <f>IFERROR(INDEX(HelperTable[CFDA], MATCH('Helper Table'!H114, HelperTable[Final Sort], 0)), "")</f>
        <v/>
      </c>
      <c r="C114" s="21" t="str">
        <f>IFERROR(INDEX(HelperTable[Grant Name], MATCH(InflationTable[[#This Row],[CFDA]], HelperTable[CFDA], 0)), "")</f>
        <v/>
      </c>
      <c r="D114" s="21" t="str">
        <f>IFERROR(INDEX(HelperTable[FY 2010 Nominal], MATCH(InflationTable[[#This Row],[CFDA]], HelperTable[CFDA], 0)), "")</f>
        <v/>
      </c>
      <c r="E114" s="25" t="str">
        <f>IFERROR(INDEX(HelperTable[FY 2018 Nominal], MATCH(InflationTable[[#This Row],[CFDA]], HelperTable[CFDA], 0)), "")</f>
        <v/>
      </c>
      <c r="F114" s="25" t="str">
        <f>IFERROR(INDEX(HelperTable[Cost of Inflation (Difference between 2010 &amp; 2018 Nominal)], MATCH(InflationTable[[#This Row],[CFDA]], HelperTable[CFDA], 0)), "")</f>
        <v/>
      </c>
    </row>
    <row r="115" spans="2:6" x14ac:dyDescent="0.3">
      <c r="B115" s="21" t="str">
        <f>IFERROR(INDEX(HelperTable[CFDA], MATCH('Helper Table'!H115, HelperTable[Final Sort], 0)), "")</f>
        <v/>
      </c>
      <c r="C115" s="21" t="str">
        <f>IFERROR(INDEX(HelperTable[Grant Name], MATCH(InflationTable[[#This Row],[CFDA]], HelperTable[CFDA], 0)), "")</f>
        <v/>
      </c>
      <c r="D115" s="21" t="str">
        <f>IFERROR(INDEX(HelperTable[FY 2010 Nominal], MATCH(InflationTable[[#This Row],[CFDA]], HelperTable[CFDA], 0)), "")</f>
        <v/>
      </c>
      <c r="E115" s="25" t="str">
        <f>IFERROR(INDEX(HelperTable[FY 2018 Nominal], MATCH(InflationTable[[#This Row],[CFDA]], HelperTable[CFDA], 0)), "")</f>
        <v/>
      </c>
      <c r="F115" s="25" t="str">
        <f>IFERROR(INDEX(HelperTable[Cost of Inflation (Difference between 2010 &amp; 2018 Nominal)], MATCH(InflationTable[[#This Row],[CFDA]], HelperTable[CFDA], 0)), "")</f>
        <v/>
      </c>
    </row>
    <row r="116" spans="2:6" x14ac:dyDescent="0.3">
      <c r="B116" s="21" t="str">
        <f>IFERROR(INDEX(HelperTable[CFDA], MATCH('Helper Table'!H116, HelperTable[Final Sort], 0)), "")</f>
        <v/>
      </c>
      <c r="C116" s="21" t="str">
        <f>IFERROR(INDEX(HelperTable[Grant Name], MATCH(InflationTable[[#This Row],[CFDA]], HelperTable[CFDA], 0)), "")</f>
        <v/>
      </c>
      <c r="D116" s="21" t="str">
        <f>IFERROR(INDEX(HelperTable[FY 2010 Nominal], MATCH(InflationTable[[#This Row],[CFDA]], HelperTable[CFDA], 0)), "")</f>
        <v/>
      </c>
      <c r="E116" s="25" t="str">
        <f>IFERROR(INDEX(HelperTable[FY 2018 Nominal], MATCH(InflationTable[[#This Row],[CFDA]], HelperTable[CFDA], 0)), "")</f>
        <v/>
      </c>
      <c r="F116" s="25" t="str">
        <f>IFERROR(INDEX(HelperTable[Cost of Inflation (Difference between 2010 &amp; 2018 Nominal)], MATCH(InflationTable[[#This Row],[CFDA]], HelperTable[CFDA], 0)), "")</f>
        <v/>
      </c>
    </row>
    <row r="117" spans="2:6" x14ac:dyDescent="0.3">
      <c r="B117" s="21" t="str">
        <f>IFERROR(INDEX(HelperTable[CFDA], MATCH('Helper Table'!H117, HelperTable[Final Sort], 0)), "")</f>
        <v/>
      </c>
      <c r="C117" s="21" t="str">
        <f>IFERROR(INDEX(HelperTable[Grant Name], MATCH(InflationTable[[#This Row],[CFDA]], HelperTable[CFDA], 0)), "")</f>
        <v/>
      </c>
      <c r="D117" s="21" t="str">
        <f>IFERROR(INDEX(HelperTable[FY 2010 Nominal], MATCH(InflationTable[[#This Row],[CFDA]], HelperTable[CFDA], 0)), "")</f>
        <v/>
      </c>
      <c r="E117" s="25" t="str">
        <f>IFERROR(INDEX(HelperTable[FY 2018 Nominal], MATCH(InflationTable[[#This Row],[CFDA]], HelperTable[CFDA], 0)), "")</f>
        <v/>
      </c>
      <c r="F117" s="25" t="str">
        <f>IFERROR(INDEX(HelperTable[Cost of Inflation (Difference between 2010 &amp; 2018 Nominal)], MATCH(InflationTable[[#This Row],[CFDA]], HelperTable[CFDA], 0)), "")</f>
        <v/>
      </c>
    </row>
    <row r="118" spans="2:6" x14ac:dyDescent="0.3">
      <c r="B118" s="21" t="str">
        <f>IFERROR(INDEX(HelperTable[CFDA], MATCH('Helper Table'!H118, HelperTable[Final Sort], 0)), "")</f>
        <v/>
      </c>
      <c r="C118" s="21" t="str">
        <f>IFERROR(INDEX(HelperTable[Grant Name], MATCH(InflationTable[[#This Row],[CFDA]], HelperTable[CFDA], 0)), "")</f>
        <v/>
      </c>
      <c r="D118" s="21" t="str">
        <f>IFERROR(INDEX(HelperTable[FY 2010 Nominal], MATCH(InflationTable[[#This Row],[CFDA]], HelperTable[CFDA], 0)), "")</f>
        <v/>
      </c>
      <c r="E118" s="25" t="str">
        <f>IFERROR(INDEX(HelperTable[FY 2018 Nominal], MATCH(InflationTable[[#This Row],[CFDA]], HelperTable[CFDA], 0)), "")</f>
        <v/>
      </c>
      <c r="F118" s="25" t="str">
        <f>IFERROR(INDEX(HelperTable[Cost of Inflation (Difference between 2010 &amp; 2018 Nominal)], MATCH(InflationTable[[#This Row],[CFDA]], HelperTable[CFDA], 0)), "")</f>
        <v/>
      </c>
    </row>
    <row r="119" spans="2:6" x14ac:dyDescent="0.3">
      <c r="B119" s="21" t="str">
        <f>IFERROR(INDEX(HelperTable[CFDA], MATCH('Helper Table'!H119, HelperTable[Final Sort], 0)), "")</f>
        <v/>
      </c>
      <c r="C119" s="21" t="str">
        <f>IFERROR(INDEX(HelperTable[Grant Name], MATCH(InflationTable[[#This Row],[CFDA]], HelperTable[CFDA], 0)), "")</f>
        <v/>
      </c>
      <c r="D119" s="21" t="str">
        <f>IFERROR(INDEX(HelperTable[FY 2010 Nominal], MATCH(InflationTable[[#This Row],[CFDA]], HelperTable[CFDA], 0)), "")</f>
        <v/>
      </c>
      <c r="E119" s="25" t="str">
        <f>IFERROR(INDEX(HelperTable[FY 2018 Nominal], MATCH(InflationTable[[#This Row],[CFDA]], HelperTable[CFDA], 0)), "")</f>
        <v/>
      </c>
      <c r="F119" s="25" t="str">
        <f>IFERROR(INDEX(HelperTable[Cost of Inflation (Difference between 2010 &amp; 2018 Nominal)], MATCH(InflationTable[[#This Row],[CFDA]], HelperTable[CFDA], 0)), "")</f>
        <v/>
      </c>
    </row>
    <row r="120" spans="2:6" x14ac:dyDescent="0.3">
      <c r="B120" s="21" t="str">
        <f>IFERROR(INDEX(HelperTable[CFDA], MATCH('Helper Table'!H120, HelperTable[Final Sort], 0)), "")</f>
        <v/>
      </c>
      <c r="C120" s="21" t="str">
        <f>IFERROR(INDEX(HelperTable[Grant Name], MATCH(InflationTable[[#This Row],[CFDA]], HelperTable[CFDA], 0)), "")</f>
        <v/>
      </c>
      <c r="D120" s="21" t="str">
        <f>IFERROR(INDEX(HelperTable[FY 2010 Nominal], MATCH(InflationTable[[#This Row],[CFDA]], HelperTable[CFDA], 0)), "")</f>
        <v/>
      </c>
      <c r="E120" s="25" t="str">
        <f>IFERROR(INDEX(HelperTable[FY 2018 Nominal], MATCH(InflationTable[[#This Row],[CFDA]], HelperTable[CFDA], 0)), "")</f>
        <v/>
      </c>
      <c r="F120" s="25" t="str">
        <f>IFERROR(INDEX(HelperTable[Cost of Inflation (Difference between 2010 &amp; 2018 Nominal)], MATCH(InflationTable[[#This Row],[CFDA]], HelperTable[CFDA], 0)), "")</f>
        <v/>
      </c>
    </row>
    <row r="121" spans="2:6" x14ac:dyDescent="0.3">
      <c r="B121" s="21" t="str">
        <f>IFERROR(INDEX(HelperTable[CFDA], MATCH('Helper Table'!H121, HelperTable[Final Sort], 0)), "")</f>
        <v/>
      </c>
      <c r="C121" s="21" t="str">
        <f>IFERROR(INDEX(HelperTable[Grant Name], MATCH(InflationTable[[#This Row],[CFDA]], HelperTable[CFDA], 0)), "")</f>
        <v/>
      </c>
      <c r="D121" s="21" t="str">
        <f>IFERROR(INDEX(HelperTable[FY 2010 Nominal], MATCH(InflationTable[[#This Row],[CFDA]], HelperTable[CFDA], 0)), "")</f>
        <v/>
      </c>
      <c r="E121" s="25" t="str">
        <f>IFERROR(INDEX(HelperTable[FY 2018 Nominal], MATCH(InflationTable[[#This Row],[CFDA]], HelperTable[CFDA], 0)), "")</f>
        <v/>
      </c>
      <c r="F121" s="25" t="str">
        <f>IFERROR(INDEX(HelperTable[Cost of Inflation (Difference between 2010 &amp; 2018 Nominal)], MATCH(InflationTable[[#This Row],[CFDA]], HelperTable[CFDA], 0)), "")</f>
        <v/>
      </c>
    </row>
    <row r="122" spans="2:6" x14ac:dyDescent="0.3">
      <c r="B122" s="21" t="str">
        <f>IFERROR(INDEX(HelperTable[CFDA], MATCH('Helper Table'!H122, HelperTable[Final Sort], 0)), "")</f>
        <v/>
      </c>
      <c r="C122" s="21" t="str">
        <f>IFERROR(INDEX(HelperTable[Grant Name], MATCH(InflationTable[[#This Row],[CFDA]], HelperTable[CFDA], 0)), "")</f>
        <v/>
      </c>
      <c r="D122" s="21" t="str">
        <f>IFERROR(INDEX(HelperTable[FY 2010 Nominal], MATCH(InflationTable[[#This Row],[CFDA]], HelperTable[CFDA], 0)), "")</f>
        <v/>
      </c>
      <c r="E122" s="25" t="str">
        <f>IFERROR(INDEX(HelperTable[FY 2018 Nominal], MATCH(InflationTable[[#This Row],[CFDA]], HelperTable[CFDA], 0)), "")</f>
        <v/>
      </c>
      <c r="F122" s="25" t="str">
        <f>IFERROR(INDEX(HelperTable[Cost of Inflation (Difference between 2010 &amp; 2018 Nominal)], MATCH(InflationTable[[#This Row],[CFDA]], HelperTable[CFDA], 0)), "")</f>
        <v/>
      </c>
    </row>
    <row r="123" spans="2:6" x14ac:dyDescent="0.3">
      <c r="B123" s="21" t="str">
        <f>IFERROR(INDEX(HelperTable[CFDA], MATCH('Helper Table'!H123, HelperTable[Final Sort], 0)), "")</f>
        <v/>
      </c>
      <c r="C123" s="21" t="str">
        <f>IFERROR(INDEX(HelperTable[Grant Name], MATCH(InflationTable[[#This Row],[CFDA]], HelperTable[CFDA], 0)), "")</f>
        <v/>
      </c>
      <c r="D123" s="21" t="str">
        <f>IFERROR(INDEX(HelperTable[FY 2010 Nominal], MATCH(InflationTable[[#This Row],[CFDA]], HelperTable[CFDA], 0)), "")</f>
        <v/>
      </c>
      <c r="E123" s="25" t="str">
        <f>IFERROR(INDEX(HelperTable[FY 2018 Nominal], MATCH(InflationTable[[#This Row],[CFDA]], HelperTable[CFDA], 0)), "")</f>
        <v/>
      </c>
      <c r="F123" s="25" t="str">
        <f>IFERROR(INDEX(HelperTable[Cost of Inflation (Difference between 2010 &amp; 2018 Nominal)], MATCH(InflationTable[[#This Row],[CFDA]], HelperTable[CFDA], 0)), "")</f>
        <v/>
      </c>
    </row>
    <row r="124" spans="2:6" x14ac:dyDescent="0.3">
      <c r="B124" s="21" t="str">
        <f>IFERROR(INDEX(HelperTable[CFDA], MATCH('Helper Table'!H124, HelperTable[Final Sort], 0)), "")</f>
        <v/>
      </c>
      <c r="C124" s="21" t="str">
        <f>IFERROR(INDEX(HelperTable[Grant Name], MATCH(InflationTable[[#This Row],[CFDA]], HelperTable[CFDA], 0)), "")</f>
        <v/>
      </c>
      <c r="D124" s="21" t="str">
        <f>IFERROR(INDEX(HelperTable[FY 2010 Nominal], MATCH(InflationTable[[#This Row],[CFDA]], HelperTable[CFDA], 0)), "")</f>
        <v/>
      </c>
      <c r="E124" s="25" t="str">
        <f>IFERROR(INDEX(HelperTable[FY 2018 Nominal], MATCH(InflationTable[[#This Row],[CFDA]], HelperTable[CFDA], 0)), "")</f>
        <v/>
      </c>
      <c r="F124" s="25" t="str">
        <f>IFERROR(INDEX(HelperTable[Cost of Inflation (Difference between 2010 &amp; 2018 Nominal)], MATCH(InflationTable[[#This Row],[CFDA]], HelperTable[CFDA], 0)), "")</f>
        <v/>
      </c>
    </row>
    <row r="125" spans="2:6" x14ac:dyDescent="0.3">
      <c r="B125" s="21" t="str">
        <f>IFERROR(INDEX(HelperTable[CFDA], MATCH('Helper Table'!H125, HelperTable[Final Sort], 0)), "")</f>
        <v/>
      </c>
      <c r="C125" s="21" t="str">
        <f>IFERROR(INDEX(HelperTable[Grant Name], MATCH(InflationTable[[#This Row],[CFDA]], HelperTable[CFDA], 0)), "")</f>
        <v/>
      </c>
      <c r="D125" s="21" t="str">
        <f>IFERROR(INDEX(HelperTable[FY 2010 Nominal], MATCH(InflationTable[[#This Row],[CFDA]], HelperTable[CFDA], 0)), "")</f>
        <v/>
      </c>
      <c r="E125" s="25" t="str">
        <f>IFERROR(INDEX(HelperTable[FY 2018 Nominal], MATCH(InflationTable[[#This Row],[CFDA]], HelperTable[CFDA], 0)), "")</f>
        <v/>
      </c>
      <c r="F125" s="25" t="str">
        <f>IFERROR(INDEX(HelperTable[Cost of Inflation (Difference between 2010 &amp; 2018 Nominal)], MATCH(InflationTable[[#This Row],[CFDA]], HelperTable[CFDA], 0)), "")</f>
        <v/>
      </c>
    </row>
    <row r="126" spans="2:6" x14ac:dyDescent="0.3">
      <c r="B126" s="21" t="str">
        <f>IFERROR(INDEX(HelperTable[CFDA], MATCH('Helper Table'!H126, HelperTable[Final Sort], 0)), "")</f>
        <v/>
      </c>
      <c r="C126" s="21" t="str">
        <f>IFERROR(INDEX(HelperTable[Grant Name], MATCH(InflationTable[[#This Row],[CFDA]], HelperTable[CFDA], 0)), "")</f>
        <v/>
      </c>
      <c r="D126" s="21" t="str">
        <f>IFERROR(INDEX(HelperTable[FY 2010 Nominal], MATCH(InflationTable[[#This Row],[CFDA]], HelperTable[CFDA], 0)), "")</f>
        <v/>
      </c>
      <c r="E126" s="25" t="str">
        <f>IFERROR(INDEX(HelperTable[FY 2018 Nominal], MATCH(InflationTable[[#This Row],[CFDA]], HelperTable[CFDA], 0)), "")</f>
        <v/>
      </c>
      <c r="F126" s="25" t="str">
        <f>IFERROR(INDEX(HelperTable[Cost of Inflation (Difference between 2010 &amp; 2018 Nominal)], MATCH(InflationTable[[#This Row],[CFDA]], HelperTable[CFDA], 0)), "")</f>
        <v/>
      </c>
    </row>
    <row r="127" spans="2:6" x14ac:dyDescent="0.3">
      <c r="B127" s="21" t="str">
        <f>IFERROR(INDEX(HelperTable[CFDA], MATCH('Helper Table'!H127, HelperTable[Final Sort], 0)), "")</f>
        <v/>
      </c>
      <c r="C127" s="21" t="str">
        <f>IFERROR(INDEX(HelperTable[Grant Name], MATCH(InflationTable[[#This Row],[CFDA]], HelperTable[CFDA], 0)), "")</f>
        <v/>
      </c>
      <c r="D127" s="21" t="str">
        <f>IFERROR(INDEX(HelperTable[FY 2010 Nominal], MATCH(InflationTable[[#This Row],[CFDA]], HelperTable[CFDA], 0)), "")</f>
        <v/>
      </c>
      <c r="E127" s="25" t="str">
        <f>IFERROR(INDEX(HelperTable[FY 2018 Nominal], MATCH(InflationTable[[#This Row],[CFDA]], HelperTable[CFDA], 0)), "")</f>
        <v/>
      </c>
      <c r="F127" s="25" t="str">
        <f>IFERROR(INDEX(HelperTable[Cost of Inflation (Difference between 2010 &amp; 2018 Nominal)], MATCH(InflationTable[[#This Row],[CFDA]], HelperTable[CFDA], 0)), "")</f>
        <v/>
      </c>
    </row>
    <row r="128" spans="2:6" x14ac:dyDescent="0.3">
      <c r="B128" s="21" t="str">
        <f>IFERROR(INDEX(HelperTable[CFDA], MATCH('Helper Table'!H128, HelperTable[Final Sort], 0)), "")</f>
        <v/>
      </c>
      <c r="C128" s="21" t="str">
        <f>IFERROR(INDEX(HelperTable[Grant Name], MATCH(InflationTable[[#This Row],[CFDA]], HelperTable[CFDA], 0)), "")</f>
        <v/>
      </c>
      <c r="D128" s="21" t="str">
        <f>IFERROR(INDEX(HelperTable[FY 2010 Nominal], MATCH(InflationTable[[#This Row],[CFDA]], HelperTable[CFDA], 0)), "")</f>
        <v/>
      </c>
      <c r="E128" s="25" t="str">
        <f>IFERROR(INDEX(HelperTable[FY 2018 Nominal], MATCH(InflationTable[[#This Row],[CFDA]], HelperTable[CFDA], 0)), "")</f>
        <v/>
      </c>
      <c r="F128" s="25" t="str">
        <f>IFERROR(INDEX(HelperTable[Cost of Inflation (Difference between 2010 &amp; 2018 Nominal)], MATCH(InflationTable[[#This Row],[CFDA]], HelperTable[CFDA], 0)), "")</f>
        <v/>
      </c>
    </row>
    <row r="129" spans="2:6" x14ac:dyDescent="0.3">
      <c r="B129" s="21" t="str">
        <f>IFERROR(INDEX(HelperTable[CFDA], MATCH('Helper Table'!H129, HelperTable[Final Sort], 0)), "")</f>
        <v/>
      </c>
      <c r="C129" s="21" t="str">
        <f>IFERROR(INDEX(HelperTable[Grant Name], MATCH(InflationTable[[#This Row],[CFDA]], HelperTable[CFDA], 0)), "")</f>
        <v/>
      </c>
      <c r="D129" s="21" t="str">
        <f>IFERROR(INDEX(HelperTable[FY 2010 Nominal], MATCH(InflationTable[[#This Row],[CFDA]], HelperTable[CFDA], 0)), "")</f>
        <v/>
      </c>
      <c r="E129" s="25" t="str">
        <f>IFERROR(INDEX(HelperTable[FY 2018 Nominal], MATCH(InflationTable[[#This Row],[CFDA]], HelperTable[CFDA], 0)), "")</f>
        <v/>
      </c>
      <c r="F129" s="25" t="str">
        <f>IFERROR(INDEX(HelperTable[Cost of Inflation (Difference between 2010 &amp; 2018 Nominal)], MATCH(InflationTable[[#This Row],[CFDA]], HelperTable[CFDA], 0)), "")</f>
        <v/>
      </c>
    </row>
    <row r="130" spans="2:6" x14ac:dyDescent="0.3">
      <c r="B130" s="21" t="str">
        <f>IFERROR(INDEX(HelperTable[CFDA], MATCH('Helper Table'!H130, HelperTable[Final Sort], 0)), "")</f>
        <v/>
      </c>
      <c r="C130" s="21" t="str">
        <f>IFERROR(INDEX(HelperTable[Grant Name], MATCH(InflationTable[[#This Row],[CFDA]], HelperTable[CFDA], 0)), "")</f>
        <v/>
      </c>
      <c r="D130" s="21" t="str">
        <f>IFERROR(INDEX(HelperTable[FY 2010 Nominal], MATCH(InflationTable[[#This Row],[CFDA]], HelperTable[CFDA], 0)), "")</f>
        <v/>
      </c>
      <c r="E130" s="25" t="str">
        <f>IFERROR(INDEX(HelperTable[FY 2018 Nominal], MATCH(InflationTable[[#This Row],[CFDA]], HelperTable[CFDA], 0)), "")</f>
        <v/>
      </c>
      <c r="F130" s="25" t="str">
        <f>IFERROR(INDEX(HelperTable[Cost of Inflation (Difference between 2010 &amp; 2018 Nominal)], MATCH(InflationTable[[#This Row],[CFDA]], HelperTable[CFDA], 0)), "")</f>
        <v/>
      </c>
    </row>
    <row r="131" spans="2:6" x14ac:dyDescent="0.3">
      <c r="B131" s="21" t="str">
        <f>IFERROR(INDEX(HelperTable[CFDA], MATCH('Helper Table'!H131, HelperTable[Final Sort], 0)), "")</f>
        <v/>
      </c>
      <c r="C131" s="21" t="str">
        <f>IFERROR(INDEX(HelperTable[Grant Name], MATCH(InflationTable[[#This Row],[CFDA]], HelperTable[CFDA], 0)), "")</f>
        <v/>
      </c>
      <c r="D131" s="21" t="str">
        <f>IFERROR(INDEX(HelperTable[FY 2010 Nominal], MATCH(InflationTable[[#This Row],[CFDA]], HelperTable[CFDA], 0)), "")</f>
        <v/>
      </c>
      <c r="E131" s="25" t="str">
        <f>IFERROR(INDEX(HelperTable[FY 2018 Nominal], MATCH(InflationTable[[#This Row],[CFDA]], HelperTable[CFDA], 0)), "")</f>
        <v/>
      </c>
      <c r="F131" s="25" t="str">
        <f>IFERROR(INDEX(HelperTable[Cost of Inflation (Difference between 2010 &amp; 2018 Nominal)], MATCH(InflationTable[[#This Row],[CFDA]], HelperTable[CFDA], 0)), "")</f>
        <v/>
      </c>
    </row>
    <row r="132" spans="2:6" x14ac:dyDescent="0.3">
      <c r="B132" s="21" t="str">
        <f>IFERROR(INDEX(HelperTable[CFDA], MATCH('Helper Table'!H132, HelperTable[Final Sort], 0)), "")</f>
        <v/>
      </c>
      <c r="C132" s="21" t="str">
        <f>IFERROR(INDEX(HelperTable[Grant Name], MATCH(InflationTable[[#This Row],[CFDA]], HelperTable[CFDA], 0)), "")</f>
        <v/>
      </c>
      <c r="D132" s="21" t="str">
        <f>IFERROR(INDEX(HelperTable[FY 2010 Nominal], MATCH(InflationTable[[#This Row],[CFDA]], HelperTable[CFDA], 0)), "")</f>
        <v/>
      </c>
      <c r="E132" s="25" t="str">
        <f>IFERROR(INDEX(HelperTable[FY 2018 Nominal], MATCH(InflationTable[[#This Row],[CFDA]], HelperTable[CFDA], 0)), "")</f>
        <v/>
      </c>
      <c r="F132" s="25" t="str">
        <f>IFERROR(INDEX(HelperTable[Cost of Inflation (Difference between 2010 &amp; 2018 Nominal)], MATCH(InflationTable[[#This Row],[CFDA]], HelperTable[CFDA], 0)), "")</f>
        <v/>
      </c>
    </row>
    <row r="133" spans="2:6" x14ac:dyDescent="0.3">
      <c r="B133" s="21" t="str">
        <f>IFERROR(INDEX(HelperTable[CFDA], MATCH('Helper Table'!H133, HelperTable[Final Sort], 0)), "")</f>
        <v/>
      </c>
      <c r="C133" s="21" t="str">
        <f>IFERROR(INDEX(HelperTable[Grant Name], MATCH(InflationTable[[#This Row],[CFDA]], HelperTable[CFDA], 0)), "")</f>
        <v/>
      </c>
      <c r="D133" s="21" t="str">
        <f>IFERROR(INDEX(HelperTable[FY 2010 Nominal], MATCH(InflationTable[[#This Row],[CFDA]], HelperTable[CFDA], 0)), "")</f>
        <v/>
      </c>
      <c r="E133" s="25" t="str">
        <f>IFERROR(INDEX(HelperTable[FY 2018 Nominal], MATCH(InflationTable[[#This Row],[CFDA]], HelperTable[CFDA], 0)), "")</f>
        <v/>
      </c>
      <c r="F133" s="25" t="str">
        <f>IFERROR(INDEX(HelperTable[Cost of Inflation (Difference between 2010 &amp; 2018 Nominal)], MATCH(InflationTable[[#This Row],[CFDA]], HelperTable[CFDA], 0)), "")</f>
        <v/>
      </c>
    </row>
    <row r="134" spans="2:6" x14ac:dyDescent="0.3">
      <c r="B134" s="21" t="str">
        <f>IFERROR(INDEX(HelperTable[CFDA], MATCH('Helper Table'!H134, HelperTable[Final Sort], 0)), "")</f>
        <v/>
      </c>
      <c r="C134" s="21" t="str">
        <f>IFERROR(INDEX(HelperTable[Grant Name], MATCH(InflationTable[[#This Row],[CFDA]], HelperTable[CFDA], 0)), "")</f>
        <v/>
      </c>
      <c r="D134" s="21" t="str">
        <f>IFERROR(INDEX(HelperTable[FY 2010 Nominal], MATCH(InflationTable[[#This Row],[CFDA]], HelperTable[CFDA], 0)), "")</f>
        <v/>
      </c>
      <c r="E134" s="25" t="str">
        <f>IFERROR(INDEX(HelperTable[FY 2018 Nominal], MATCH(InflationTable[[#This Row],[CFDA]], HelperTable[CFDA], 0)), "")</f>
        <v/>
      </c>
      <c r="F134" s="25" t="str">
        <f>IFERROR(INDEX(HelperTable[Cost of Inflation (Difference between 2010 &amp; 2018 Nominal)], MATCH(InflationTable[[#This Row],[CFDA]], HelperTable[CFDA], 0)), "")</f>
        <v/>
      </c>
    </row>
    <row r="135" spans="2:6" x14ac:dyDescent="0.3">
      <c r="B135" s="21" t="str">
        <f>IFERROR(INDEX(HelperTable[CFDA], MATCH('Helper Table'!H135, HelperTable[Final Sort], 0)), "")</f>
        <v/>
      </c>
      <c r="C135" s="21" t="str">
        <f>IFERROR(INDEX(HelperTable[Grant Name], MATCH(InflationTable[[#This Row],[CFDA]], HelperTable[CFDA], 0)), "")</f>
        <v/>
      </c>
      <c r="D135" s="21" t="str">
        <f>IFERROR(INDEX(HelperTable[FY 2010 Nominal], MATCH(InflationTable[[#This Row],[CFDA]], HelperTable[CFDA], 0)), "")</f>
        <v/>
      </c>
      <c r="E135" s="25" t="str">
        <f>IFERROR(INDEX(HelperTable[FY 2018 Nominal], MATCH(InflationTable[[#This Row],[CFDA]], HelperTable[CFDA], 0)), "")</f>
        <v/>
      </c>
      <c r="F135" s="25" t="str">
        <f>IFERROR(INDEX(HelperTable[Cost of Inflation (Difference between 2010 &amp; 2018 Nominal)], MATCH(InflationTable[[#This Row],[CFDA]], HelperTable[CFDA], 0)), "")</f>
        <v/>
      </c>
    </row>
    <row r="136" spans="2:6" x14ac:dyDescent="0.3">
      <c r="B136" s="21" t="str">
        <f>IFERROR(INDEX(HelperTable[CFDA], MATCH('Helper Table'!H136, HelperTable[Final Sort], 0)), "")</f>
        <v/>
      </c>
      <c r="C136" s="21" t="str">
        <f>IFERROR(INDEX(HelperTable[Grant Name], MATCH(InflationTable[[#This Row],[CFDA]], HelperTable[CFDA], 0)), "")</f>
        <v/>
      </c>
      <c r="D136" s="21" t="str">
        <f>IFERROR(INDEX(HelperTable[FY 2010 Nominal], MATCH(InflationTable[[#This Row],[CFDA]], HelperTable[CFDA], 0)), "")</f>
        <v/>
      </c>
      <c r="E136" s="25" t="str">
        <f>IFERROR(INDEX(HelperTable[FY 2018 Nominal], MATCH(InflationTable[[#This Row],[CFDA]], HelperTable[CFDA], 0)), "")</f>
        <v/>
      </c>
      <c r="F136" s="25" t="str">
        <f>IFERROR(INDEX(HelperTable[Cost of Inflation (Difference between 2010 &amp; 2018 Nominal)], MATCH(InflationTable[[#This Row],[CFDA]], HelperTable[CFDA], 0)), "")</f>
        <v/>
      </c>
    </row>
    <row r="137" spans="2:6" x14ac:dyDescent="0.3">
      <c r="B137" s="21" t="str">
        <f>IFERROR(INDEX(HelperTable[CFDA], MATCH('Helper Table'!H137, HelperTable[Final Sort], 0)), "")</f>
        <v/>
      </c>
      <c r="C137" s="21" t="str">
        <f>IFERROR(INDEX(HelperTable[Grant Name], MATCH(InflationTable[[#This Row],[CFDA]], HelperTable[CFDA], 0)), "")</f>
        <v/>
      </c>
      <c r="D137" s="21" t="str">
        <f>IFERROR(INDEX(HelperTable[FY 2010 Nominal], MATCH(InflationTable[[#This Row],[CFDA]], HelperTable[CFDA], 0)), "")</f>
        <v/>
      </c>
      <c r="E137" s="25" t="str">
        <f>IFERROR(INDEX(HelperTable[FY 2018 Nominal], MATCH(InflationTable[[#This Row],[CFDA]], HelperTable[CFDA], 0)), "")</f>
        <v/>
      </c>
      <c r="F137" s="25" t="str">
        <f>IFERROR(INDEX(HelperTable[Cost of Inflation (Difference between 2010 &amp; 2018 Nominal)], MATCH(InflationTable[[#This Row],[CFDA]], HelperTable[CFDA], 0)), "")</f>
        <v/>
      </c>
    </row>
    <row r="138" spans="2:6" x14ac:dyDescent="0.3">
      <c r="B138" s="21" t="str">
        <f>IFERROR(INDEX(HelperTable[CFDA], MATCH('Helper Table'!H138, HelperTable[Final Sort], 0)), "")</f>
        <v/>
      </c>
      <c r="C138" s="21" t="str">
        <f>IFERROR(INDEX(HelperTable[Grant Name], MATCH(InflationTable[[#This Row],[CFDA]], HelperTable[CFDA], 0)), "")</f>
        <v/>
      </c>
      <c r="D138" s="21" t="str">
        <f>IFERROR(INDEX(HelperTable[FY 2010 Nominal], MATCH(InflationTable[[#This Row],[CFDA]], HelperTable[CFDA], 0)), "")</f>
        <v/>
      </c>
      <c r="E138" s="25" t="str">
        <f>IFERROR(INDEX(HelperTable[FY 2018 Nominal], MATCH(InflationTable[[#This Row],[CFDA]], HelperTable[CFDA], 0)), "")</f>
        <v/>
      </c>
      <c r="F138" s="25" t="str">
        <f>IFERROR(INDEX(HelperTable[Cost of Inflation (Difference between 2010 &amp; 2018 Nominal)], MATCH(InflationTable[[#This Row],[CFDA]], HelperTable[CFDA], 0)), "")</f>
        <v/>
      </c>
    </row>
    <row r="139" spans="2:6" x14ac:dyDescent="0.3">
      <c r="B139" s="21" t="str">
        <f>IFERROR(INDEX(HelperTable[CFDA], MATCH('Helper Table'!H139, HelperTable[Final Sort], 0)), "")</f>
        <v/>
      </c>
      <c r="C139" s="21" t="str">
        <f>IFERROR(INDEX(HelperTable[Grant Name], MATCH(InflationTable[[#This Row],[CFDA]], HelperTable[CFDA], 0)), "")</f>
        <v/>
      </c>
      <c r="D139" s="21" t="str">
        <f>IFERROR(INDEX(HelperTable[FY 2010 Nominal], MATCH(InflationTable[[#This Row],[CFDA]], HelperTable[CFDA], 0)), "")</f>
        <v/>
      </c>
      <c r="E139" s="25" t="str">
        <f>IFERROR(INDEX(HelperTable[FY 2018 Nominal], MATCH(InflationTable[[#This Row],[CFDA]], HelperTable[CFDA], 0)), "")</f>
        <v/>
      </c>
      <c r="F139" s="25" t="str">
        <f>IFERROR(INDEX(HelperTable[Cost of Inflation (Difference between 2010 &amp; 2018 Nominal)], MATCH(InflationTable[[#This Row],[CFDA]], HelperTable[CFDA], 0)), "")</f>
        <v/>
      </c>
    </row>
    <row r="140" spans="2:6" x14ac:dyDescent="0.3">
      <c r="B140" s="21" t="str">
        <f>IFERROR(INDEX(HelperTable[CFDA], MATCH('Helper Table'!H140, HelperTable[Final Sort], 0)), "")</f>
        <v/>
      </c>
      <c r="C140" s="21" t="str">
        <f>IFERROR(INDEX(HelperTable[Grant Name], MATCH(InflationTable[[#This Row],[CFDA]], HelperTable[CFDA], 0)), "")</f>
        <v/>
      </c>
      <c r="D140" s="21" t="str">
        <f>IFERROR(INDEX(HelperTable[FY 2010 Nominal], MATCH(InflationTable[[#This Row],[CFDA]], HelperTable[CFDA], 0)), "")</f>
        <v/>
      </c>
      <c r="E140" s="25" t="str">
        <f>IFERROR(INDEX(HelperTable[FY 2018 Nominal], MATCH(InflationTable[[#This Row],[CFDA]], HelperTable[CFDA], 0)), "")</f>
        <v/>
      </c>
      <c r="F140" s="25" t="str">
        <f>IFERROR(INDEX(HelperTable[Cost of Inflation (Difference between 2010 &amp; 2018 Nominal)], MATCH(InflationTable[[#This Row],[CFDA]], HelperTable[CFDA], 0)), "")</f>
        <v/>
      </c>
    </row>
    <row r="141" spans="2:6" x14ac:dyDescent="0.3">
      <c r="B141" s="21" t="str">
        <f>IFERROR(INDEX(HelperTable[CFDA], MATCH('Helper Table'!H141, HelperTable[Final Sort], 0)), "")</f>
        <v/>
      </c>
      <c r="C141" s="21" t="str">
        <f>IFERROR(INDEX(HelperTable[Grant Name], MATCH(InflationTable[[#This Row],[CFDA]], HelperTable[CFDA], 0)), "")</f>
        <v/>
      </c>
      <c r="D141" s="21" t="str">
        <f>IFERROR(INDEX(HelperTable[FY 2010 Nominal], MATCH(InflationTable[[#This Row],[CFDA]], HelperTable[CFDA], 0)), "")</f>
        <v/>
      </c>
      <c r="E141" s="25" t="str">
        <f>IFERROR(INDEX(HelperTable[FY 2018 Nominal], MATCH(InflationTable[[#This Row],[CFDA]], HelperTable[CFDA], 0)), "")</f>
        <v/>
      </c>
      <c r="F141" s="25" t="str">
        <f>IFERROR(INDEX(HelperTable[Cost of Inflation (Difference between 2010 &amp; 2018 Nominal)], MATCH(InflationTable[[#This Row],[CFDA]], HelperTable[CFDA], 0)), "")</f>
        <v/>
      </c>
    </row>
    <row r="142" spans="2:6" x14ac:dyDescent="0.3">
      <c r="B142" s="21" t="str">
        <f>IFERROR(INDEX(HelperTable[CFDA], MATCH('Helper Table'!H142, HelperTable[Final Sort], 0)), "")</f>
        <v/>
      </c>
      <c r="C142" s="21" t="str">
        <f>IFERROR(INDEX(HelperTable[Grant Name], MATCH(InflationTable[[#This Row],[CFDA]], HelperTable[CFDA], 0)), "")</f>
        <v/>
      </c>
      <c r="D142" s="21" t="str">
        <f>IFERROR(INDEX(HelperTable[FY 2010 Nominal], MATCH(InflationTable[[#This Row],[CFDA]], HelperTable[CFDA], 0)), "")</f>
        <v/>
      </c>
      <c r="E142" s="25" t="str">
        <f>IFERROR(INDEX(HelperTable[FY 2018 Nominal], MATCH(InflationTable[[#This Row],[CFDA]], HelperTable[CFDA], 0)), "")</f>
        <v/>
      </c>
      <c r="F142" s="25" t="str">
        <f>IFERROR(INDEX(HelperTable[Cost of Inflation (Difference between 2010 &amp; 2018 Nominal)], MATCH(InflationTable[[#This Row],[CFDA]], HelperTable[CFDA], 0)), "")</f>
        <v/>
      </c>
    </row>
    <row r="143" spans="2:6" x14ac:dyDescent="0.3">
      <c r="B143" s="21" t="str">
        <f>IFERROR(INDEX(HelperTable[CFDA], MATCH('Helper Table'!H143, HelperTable[Final Sort], 0)), "")</f>
        <v/>
      </c>
      <c r="C143" s="21" t="str">
        <f>IFERROR(INDEX(HelperTable[Grant Name], MATCH(InflationTable[[#This Row],[CFDA]], HelperTable[CFDA], 0)), "")</f>
        <v/>
      </c>
      <c r="D143" s="21" t="str">
        <f>IFERROR(INDEX(HelperTable[FY 2010 Nominal], MATCH(InflationTable[[#This Row],[CFDA]], HelperTable[CFDA], 0)), "")</f>
        <v/>
      </c>
      <c r="E143" s="25" t="str">
        <f>IFERROR(INDEX(HelperTable[FY 2018 Nominal], MATCH(InflationTable[[#This Row],[CFDA]], HelperTable[CFDA], 0)), "")</f>
        <v/>
      </c>
      <c r="F143" s="25" t="str">
        <f>IFERROR(INDEX(HelperTable[Cost of Inflation (Difference between 2010 &amp; 2018 Nominal)], MATCH(InflationTable[[#This Row],[CFDA]], HelperTable[CFDA], 0)), "")</f>
        <v/>
      </c>
    </row>
    <row r="144" spans="2:6" x14ac:dyDescent="0.3">
      <c r="B144" s="21" t="str">
        <f>IFERROR(INDEX(HelperTable[CFDA], MATCH('Helper Table'!H144, HelperTable[Final Sort], 0)), "")</f>
        <v/>
      </c>
      <c r="C144" s="21" t="str">
        <f>IFERROR(INDEX(HelperTable[Grant Name], MATCH(InflationTable[[#This Row],[CFDA]], HelperTable[CFDA], 0)), "")</f>
        <v/>
      </c>
      <c r="D144" s="21" t="str">
        <f>IFERROR(INDEX(HelperTable[FY 2010 Nominal], MATCH(InflationTable[[#This Row],[CFDA]], HelperTable[CFDA], 0)), "")</f>
        <v/>
      </c>
      <c r="E144" s="25" t="str">
        <f>IFERROR(INDEX(HelperTable[FY 2018 Nominal], MATCH(InflationTable[[#This Row],[CFDA]], HelperTable[CFDA], 0)), "")</f>
        <v/>
      </c>
      <c r="F144" s="25" t="str">
        <f>IFERROR(INDEX(HelperTable[Cost of Inflation (Difference between 2010 &amp; 2018 Nominal)], MATCH(InflationTable[[#This Row],[CFDA]], HelperTable[CFDA], 0)), "")</f>
        <v/>
      </c>
    </row>
    <row r="145" spans="2:6" x14ac:dyDescent="0.3">
      <c r="B145" s="21" t="str">
        <f>IFERROR(INDEX(HelperTable[CFDA], MATCH('Helper Table'!H145, HelperTable[Final Sort], 0)), "")</f>
        <v/>
      </c>
      <c r="C145" s="21" t="str">
        <f>IFERROR(INDEX(HelperTable[Grant Name], MATCH(InflationTable[[#This Row],[CFDA]], HelperTable[CFDA], 0)), "")</f>
        <v/>
      </c>
      <c r="D145" s="21" t="str">
        <f>IFERROR(INDEX(HelperTable[FY 2010 Nominal], MATCH(InflationTable[[#This Row],[CFDA]], HelperTable[CFDA], 0)), "")</f>
        <v/>
      </c>
      <c r="E145" s="25" t="str">
        <f>IFERROR(INDEX(HelperTable[FY 2018 Nominal], MATCH(InflationTable[[#This Row],[CFDA]], HelperTable[CFDA], 0)), "")</f>
        <v/>
      </c>
      <c r="F145" s="25" t="str">
        <f>IFERROR(INDEX(HelperTable[Cost of Inflation (Difference between 2010 &amp; 2018 Nominal)], MATCH(InflationTable[[#This Row],[CFDA]], HelperTable[CFDA], 0)), "")</f>
        <v/>
      </c>
    </row>
    <row r="146" spans="2:6" x14ac:dyDescent="0.3">
      <c r="B146" s="21" t="str">
        <f>IFERROR(INDEX(HelperTable[CFDA], MATCH('Helper Table'!H146, HelperTable[Final Sort], 0)), "")</f>
        <v/>
      </c>
      <c r="C146" s="21" t="str">
        <f>IFERROR(INDEX(HelperTable[Grant Name], MATCH(InflationTable[[#This Row],[CFDA]], HelperTable[CFDA], 0)), "")</f>
        <v/>
      </c>
      <c r="D146" s="21" t="str">
        <f>IFERROR(INDEX(HelperTable[FY 2010 Nominal], MATCH(InflationTable[[#This Row],[CFDA]], HelperTable[CFDA], 0)), "")</f>
        <v/>
      </c>
      <c r="E146" s="25" t="str">
        <f>IFERROR(INDEX(HelperTable[FY 2018 Nominal], MATCH(InflationTable[[#This Row],[CFDA]], HelperTable[CFDA], 0)), "")</f>
        <v/>
      </c>
      <c r="F146" s="25" t="str">
        <f>IFERROR(INDEX(HelperTable[Cost of Inflation (Difference between 2010 &amp; 2018 Nominal)], MATCH(InflationTable[[#This Row],[CFDA]], HelperTable[CFDA], 0)), "")</f>
        <v/>
      </c>
    </row>
    <row r="147" spans="2:6" x14ac:dyDescent="0.3">
      <c r="B147" s="21" t="str">
        <f>IFERROR(INDEX(HelperTable[CFDA], MATCH('Helper Table'!H147, HelperTable[Final Sort], 0)), "")</f>
        <v/>
      </c>
      <c r="C147" s="21" t="str">
        <f>IFERROR(INDEX(HelperTable[Grant Name], MATCH(InflationTable[[#This Row],[CFDA]], HelperTable[CFDA], 0)), "")</f>
        <v/>
      </c>
      <c r="D147" s="21" t="str">
        <f>IFERROR(INDEX(HelperTable[FY 2010 Nominal], MATCH(InflationTable[[#This Row],[CFDA]], HelperTable[CFDA], 0)), "")</f>
        <v/>
      </c>
      <c r="E147" s="25" t="str">
        <f>IFERROR(INDEX(HelperTable[FY 2018 Nominal], MATCH(InflationTable[[#This Row],[CFDA]], HelperTable[CFDA], 0)), "")</f>
        <v/>
      </c>
      <c r="F147" s="25" t="str">
        <f>IFERROR(INDEX(HelperTable[Cost of Inflation (Difference between 2010 &amp; 2018 Nominal)], MATCH(InflationTable[[#This Row],[CFDA]], HelperTable[CFDA], 0)), "")</f>
        <v/>
      </c>
    </row>
    <row r="148" spans="2:6" x14ac:dyDescent="0.3">
      <c r="B148" s="21" t="str">
        <f>IFERROR(INDEX(HelperTable[CFDA], MATCH('Helper Table'!H148, HelperTable[Final Sort], 0)), "")</f>
        <v/>
      </c>
      <c r="C148" s="21" t="str">
        <f>IFERROR(INDEX(HelperTable[Grant Name], MATCH(InflationTable[[#This Row],[CFDA]], HelperTable[CFDA], 0)), "")</f>
        <v/>
      </c>
      <c r="D148" s="21" t="str">
        <f>IFERROR(INDEX(HelperTable[FY 2010 Nominal], MATCH(InflationTable[[#This Row],[CFDA]], HelperTable[CFDA], 0)), "")</f>
        <v/>
      </c>
      <c r="E148" s="25" t="str">
        <f>IFERROR(INDEX(HelperTable[FY 2018 Nominal], MATCH(InflationTable[[#This Row],[CFDA]], HelperTable[CFDA], 0)), "")</f>
        <v/>
      </c>
      <c r="F148" s="25" t="str">
        <f>IFERROR(INDEX(HelperTable[Cost of Inflation (Difference between 2010 &amp; 2018 Nominal)], MATCH(InflationTable[[#This Row],[CFDA]], HelperTable[CFDA], 0)), "")</f>
        <v/>
      </c>
    </row>
    <row r="149" spans="2:6" x14ac:dyDescent="0.3">
      <c r="B149" s="21" t="str">
        <f>IFERROR(INDEX(HelperTable[CFDA], MATCH('Helper Table'!H149, HelperTable[Final Sort], 0)), "")</f>
        <v/>
      </c>
      <c r="C149" s="21" t="str">
        <f>IFERROR(INDEX(HelperTable[Grant Name], MATCH(InflationTable[[#This Row],[CFDA]], HelperTable[CFDA], 0)), "")</f>
        <v/>
      </c>
      <c r="D149" s="21" t="str">
        <f>IFERROR(INDEX(HelperTable[FY 2010 Nominal], MATCH(InflationTable[[#This Row],[CFDA]], HelperTable[CFDA], 0)), "")</f>
        <v/>
      </c>
      <c r="E149" s="25" t="str">
        <f>IFERROR(INDEX(HelperTable[FY 2018 Nominal], MATCH(InflationTable[[#This Row],[CFDA]], HelperTable[CFDA], 0)), "")</f>
        <v/>
      </c>
      <c r="F149" s="25" t="str">
        <f>IFERROR(INDEX(HelperTable[Cost of Inflation (Difference between 2010 &amp; 2018 Nominal)], MATCH(InflationTable[[#This Row],[CFDA]], HelperTable[CFDA], 0)), "")</f>
        <v/>
      </c>
    </row>
    <row r="150" spans="2:6" x14ac:dyDescent="0.3">
      <c r="B150" s="21" t="str">
        <f>IFERROR(INDEX(HelperTable[CFDA], MATCH('Helper Table'!H150, HelperTable[Final Sort], 0)), "")</f>
        <v/>
      </c>
      <c r="C150" s="21" t="str">
        <f>IFERROR(INDEX(HelperTable[Grant Name], MATCH(InflationTable[[#This Row],[CFDA]], HelperTable[CFDA], 0)), "")</f>
        <v/>
      </c>
      <c r="D150" s="21" t="str">
        <f>IFERROR(INDEX(HelperTable[FY 2010 Nominal], MATCH(InflationTable[[#This Row],[CFDA]], HelperTable[CFDA], 0)), "")</f>
        <v/>
      </c>
      <c r="E150" s="25" t="str">
        <f>IFERROR(INDEX(HelperTable[FY 2018 Nominal], MATCH(InflationTable[[#This Row],[CFDA]], HelperTable[CFDA], 0)), "")</f>
        <v/>
      </c>
      <c r="F150" s="25" t="str">
        <f>IFERROR(INDEX(HelperTable[Cost of Inflation (Difference between 2010 &amp; 2018 Nominal)], MATCH(InflationTable[[#This Row],[CFDA]], HelperTable[CFDA], 0)), "")</f>
        <v/>
      </c>
    </row>
    <row r="151" spans="2:6" x14ac:dyDescent="0.3">
      <c r="B151" s="21" t="str">
        <f>IFERROR(INDEX(HelperTable[CFDA], MATCH('Helper Table'!H151, HelperTable[Final Sort], 0)), "")</f>
        <v/>
      </c>
      <c r="C151" s="21" t="str">
        <f>IFERROR(INDEX(HelperTable[Grant Name], MATCH(InflationTable[[#This Row],[CFDA]], HelperTable[CFDA], 0)), "")</f>
        <v/>
      </c>
      <c r="D151" s="21" t="str">
        <f>IFERROR(INDEX(HelperTable[FY 2010 Nominal], MATCH(InflationTable[[#This Row],[CFDA]], HelperTable[CFDA], 0)), "")</f>
        <v/>
      </c>
      <c r="E151" s="25" t="str">
        <f>IFERROR(INDEX(HelperTable[FY 2018 Nominal], MATCH(InflationTable[[#This Row],[CFDA]], HelperTable[CFDA], 0)), "")</f>
        <v/>
      </c>
      <c r="F151" s="25" t="str">
        <f>IFERROR(INDEX(HelperTable[Cost of Inflation (Difference between 2010 &amp; 2018 Nominal)], MATCH(InflationTable[[#This Row],[CFDA]], HelperTable[CFDA], 0)), "")</f>
        <v/>
      </c>
    </row>
    <row r="152" spans="2:6" x14ac:dyDescent="0.3">
      <c r="B152" s="21" t="str">
        <f>IFERROR(INDEX(HelperTable[CFDA], MATCH('Helper Table'!H152, HelperTable[Final Sort], 0)), "")</f>
        <v/>
      </c>
      <c r="C152" s="21" t="str">
        <f>IFERROR(INDEX(HelperTable[Grant Name], MATCH(InflationTable[[#This Row],[CFDA]], HelperTable[CFDA], 0)), "")</f>
        <v/>
      </c>
      <c r="D152" s="21" t="str">
        <f>IFERROR(INDEX(HelperTable[FY 2010 Nominal], MATCH(InflationTable[[#This Row],[CFDA]], HelperTable[CFDA], 0)), "")</f>
        <v/>
      </c>
      <c r="E152" s="25" t="str">
        <f>IFERROR(INDEX(HelperTable[FY 2018 Nominal], MATCH(InflationTable[[#This Row],[CFDA]], HelperTable[CFDA], 0)), "")</f>
        <v/>
      </c>
      <c r="F152" s="25" t="str">
        <f>IFERROR(INDEX(HelperTable[Cost of Inflation (Difference between 2010 &amp; 2018 Nominal)], MATCH(InflationTable[[#This Row],[CFDA]], HelperTable[CFDA], 0)), "")</f>
        <v/>
      </c>
    </row>
    <row r="153" spans="2:6" x14ac:dyDescent="0.3">
      <c r="B153" s="21" t="str">
        <f>IFERROR(INDEX(HelperTable[CFDA], MATCH('Helper Table'!H153, HelperTable[Final Sort], 0)), "")</f>
        <v/>
      </c>
      <c r="C153" s="21" t="str">
        <f>IFERROR(INDEX(HelperTable[Grant Name], MATCH(InflationTable[[#This Row],[CFDA]], HelperTable[CFDA], 0)), "")</f>
        <v/>
      </c>
      <c r="D153" s="21" t="str">
        <f>IFERROR(INDEX(HelperTable[FY 2010 Nominal], MATCH(InflationTable[[#This Row],[CFDA]], HelperTable[CFDA], 0)), "")</f>
        <v/>
      </c>
      <c r="E153" s="25" t="str">
        <f>IFERROR(INDEX(HelperTable[FY 2018 Nominal], MATCH(InflationTable[[#This Row],[CFDA]], HelperTable[CFDA], 0)), "")</f>
        <v/>
      </c>
      <c r="F153" s="25" t="str">
        <f>IFERROR(INDEX(HelperTable[Cost of Inflation (Difference between 2010 &amp; 2018 Nominal)], MATCH(InflationTable[[#This Row],[CFDA]], HelperTable[CFDA], 0)), "")</f>
        <v/>
      </c>
    </row>
    <row r="154" spans="2:6" x14ac:dyDescent="0.3">
      <c r="B154" s="21" t="str">
        <f>IFERROR(INDEX(HelperTable[CFDA], MATCH('Helper Table'!H154, HelperTable[Final Sort], 0)), "")</f>
        <v/>
      </c>
      <c r="C154" s="21" t="str">
        <f>IFERROR(INDEX(HelperTable[Grant Name], MATCH(InflationTable[[#This Row],[CFDA]], HelperTable[CFDA], 0)), "")</f>
        <v/>
      </c>
      <c r="D154" s="21" t="str">
        <f>IFERROR(INDEX(HelperTable[FY 2010 Nominal], MATCH(InflationTable[[#This Row],[CFDA]], HelperTable[CFDA], 0)), "")</f>
        <v/>
      </c>
      <c r="E154" s="25" t="str">
        <f>IFERROR(INDEX(HelperTable[FY 2018 Nominal], MATCH(InflationTable[[#This Row],[CFDA]], HelperTable[CFDA], 0)), "")</f>
        <v/>
      </c>
      <c r="F154" s="25" t="str">
        <f>IFERROR(INDEX(HelperTable[Cost of Inflation (Difference between 2010 &amp; 2018 Nominal)], MATCH(InflationTable[[#This Row],[CFDA]], HelperTable[CFDA], 0)), "")</f>
        <v/>
      </c>
    </row>
    <row r="155" spans="2:6" x14ac:dyDescent="0.3">
      <c r="B155" s="21" t="str">
        <f>IFERROR(INDEX(HelperTable[CFDA], MATCH('Helper Table'!H155, HelperTable[Final Sort], 0)), "")</f>
        <v/>
      </c>
      <c r="C155" s="21" t="str">
        <f>IFERROR(INDEX(HelperTable[Grant Name], MATCH(InflationTable[[#This Row],[CFDA]], HelperTable[CFDA], 0)), "")</f>
        <v/>
      </c>
      <c r="D155" s="21" t="str">
        <f>IFERROR(INDEX(HelperTable[FY 2010 Nominal], MATCH(InflationTable[[#This Row],[CFDA]], HelperTable[CFDA], 0)), "")</f>
        <v/>
      </c>
      <c r="E155" s="25" t="str">
        <f>IFERROR(INDEX(HelperTable[FY 2018 Nominal], MATCH(InflationTable[[#This Row],[CFDA]], HelperTable[CFDA], 0)), "")</f>
        <v/>
      </c>
      <c r="F155" s="25" t="str">
        <f>IFERROR(INDEX(HelperTable[Cost of Inflation (Difference between 2010 &amp; 2018 Nominal)], MATCH(InflationTable[[#This Row],[CFDA]], HelperTable[CFDA], 0)), "")</f>
        <v/>
      </c>
    </row>
    <row r="156" spans="2:6" x14ac:dyDescent="0.3">
      <c r="B156" s="21" t="str">
        <f>IFERROR(INDEX(HelperTable[CFDA], MATCH('Helper Table'!H156, HelperTable[Final Sort], 0)), "")</f>
        <v/>
      </c>
      <c r="C156" s="21" t="str">
        <f>IFERROR(INDEX(HelperTable[Grant Name], MATCH(InflationTable[[#This Row],[CFDA]], HelperTable[CFDA], 0)), "")</f>
        <v/>
      </c>
      <c r="D156" s="21" t="str">
        <f>IFERROR(INDEX(HelperTable[FY 2010 Nominal], MATCH(InflationTable[[#This Row],[CFDA]], HelperTable[CFDA], 0)), "")</f>
        <v/>
      </c>
      <c r="E156" s="25" t="str">
        <f>IFERROR(INDEX(HelperTable[FY 2018 Nominal], MATCH(InflationTable[[#This Row],[CFDA]], HelperTable[CFDA], 0)), "")</f>
        <v/>
      </c>
      <c r="F156" s="25" t="str">
        <f>IFERROR(INDEX(HelperTable[Cost of Inflation (Difference between 2010 &amp; 2018 Nominal)], MATCH(InflationTable[[#This Row],[CFDA]], HelperTable[CFDA], 0)), "")</f>
        <v/>
      </c>
    </row>
    <row r="157" spans="2:6" x14ac:dyDescent="0.3">
      <c r="B157" s="21" t="str">
        <f>IFERROR(INDEX(HelperTable[CFDA], MATCH('Helper Table'!H157, HelperTable[Final Sort], 0)), "")</f>
        <v/>
      </c>
      <c r="C157" s="21" t="str">
        <f>IFERROR(INDEX(HelperTable[Grant Name], MATCH(InflationTable[[#This Row],[CFDA]], HelperTable[CFDA], 0)), "")</f>
        <v/>
      </c>
      <c r="D157" s="21" t="str">
        <f>IFERROR(INDEX(HelperTable[FY 2010 Nominal], MATCH(InflationTable[[#This Row],[CFDA]], HelperTable[CFDA], 0)), "")</f>
        <v/>
      </c>
      <c r="E157" s="25" t="str">
        <f>IFERROR(INDEX(HelperTable[FY 2018 Nominal], MATCH(InflationTable[[#This Row],[CFDA]], HelperTable[CFDA], 0)), "")</f>
        <v/>
      </c>
      <c r="F157" s="25" t="str">
        <f>IFERROR(INDEX(HelperTable[Cost of Inflation (Difference between 2010 &amp; 2018 Nominal)], MATCH(InflationTable[[#This Row],[CFDA]], HelperTable[CFDA], 0)), "")</f>
        <v/>
      </c>
    </row>
    <row r="158" spans="2:6" x14ac:dyDescent="0.3">
      <c r="B158" s="21" t="str">
        <f>IFERROR(INDEX(HelperTable[CFDA], MATCH('Helper Table'!H158, HelperTable[Final Sort], 0)), "")</f>
        <v/>
      </c>
      <c r="C158" s="21" t="str">
        <f>IFERROR(INDEX(HelperTable[Grant Name], MATCH(InflationTable[[#This Row],[CFDA]], HelperTable[CFDA], 0)), "")</f>
        <v/>
      </c>
      <c r="D158" s="21" t="str">
        <f>IFERROR(INDEX(HelperTable[FY 2010 Nominal], MATCH(InflationTable[[#This Row],[CFDA]], HelperTable[CFDA], 0)), "")</f>
        <v/>
      </c>
      <c r="E158" s="25" t="str">
        <f>IFERROR(INDEX(HelperTable[FY 2018 Nominal], MATCH(InflationTable[[#This Row],[CFDA]], HelperTable[CFDA], 0)), "")</f>
        <v/>
      </c>
      <c r="F158" s="25" t="str">
        <f>IFERROR(INDEX(HelperTable[Cost of Inflation (Difference between 2010 &amp; 2018 Nominal)], MATCH(InflationTable[[#This Row],[CFDA]], HelperTable[CFDA], 0)), "")</f>
        <v/>
      </c>
    </row>
    <row r="159" spans="2:6" x14ac:dyDescent="0.3">
      <c r="B159" s="21" t="str">
        <f>IFERROR(INDEX(HelperTable[CFDA], MATCH('Helper Table'!H159, HelperTable[Final Sort], 0)), "")</f>
        <v/>
      </c>
      <c r="C159" s="21" t="str">
        <f>IFERROR(INDEX(HelperTable[Grant Name], MATCH(InflationTable[[#This Row],[CFDA]], HelperTable[CFDA], 0)), "")</f>
        <v/>
      </c>
      <c r="D159" s="21" t="str">
        <f>IFERROR(INDEX(HelperTable[FY 2010 Nominal], MATCH(InflationTable[[#This Row],[CFDA]], HelperTable[CFDA], 0)), "")</f>
        <v/>
      </c>
      <c r="E159" s="25" t="str">
        <f>IFERROR(INDEX(HelperTable[FY 2018 Nominal], MATCH(InflationTable[[#This Row],[CFDA]], HelperTable[CFDA], 0)), "")</f>
        <v/>
      </c>
      <c r="F159" s="25" t="str">
        <f>IFERROR(INDEX(HelperTable[Cost of Inflation (Difference between 2010 &amp; 2018 Nominal)], MATCH(InflationTable[[#This Row],[CFDA]], HelperTable[CFDA], 0)), "")</f>
        <v/>
      </c>
    </row>
    <row r="160" spans="2:6" x14ac:dyDescent="0.3">
      <c r="B160" s="21" t="str">
        <f>IFERROR(INDEX(HelperTable[CFDA], MATCH('Helper Table'!H160, HelperTable[Final Sort], 0)), "")</f>
        <v/>
      </c>
      <c r="C160" s="21" t="str">
        <f>IFERROR(INDEX(HelperTable[Grant Name], MATCH(InflationTable[[#This Row],[CFDA]], HelperTable[CFDA], 0)), "")</f>
        <v/>
      </c>
      <c r="D160" s="21" t="str">
        <f>IFERROR(INDEX(HelperTable[FY 2010 Nominal], MATCH(InflationTable[[#This Row],[CFDA]], HelperTable[CFDA], 0)), "")</f>
        <v/>
      </c>
      <c r="E160" s="25" t="str">
        <f>IFERROR(INDEX(HelperTable[FY 2018 Nominal], MATCH(InflationTable[[#This Row],[CFDA]], HelperTable[CFDA], 0)), "")</f>
        <v/>
      </c>
      <c r="F160" s="25" t="str">
        <f>IFERROR(INDEX(HelperTable[Cost of Inflation (Difference between 2010 &amp; 2018 Nominal)], MATCH(InflationTable[[#This Row],[CFDA]], HelperTable[CFDA], 0)), "")</f>
        <v/>
      </c>
    </row>
    <row r="161" spans="2:6" x14ac:dyDescent="0.3">
      <c r="B161" s="21" t="str">
        <f>IFERROR(INDEX(HelperTable[CFDA], MATCH('Helper Table'!H161, HelperTable[Final Sort], 0)), "")</f>
        <v/>
      </c>
      <c r="C161" s="21" t="str">
        <f>IFERROR(INDEX(HelperTable[Grant Name], MATCH(InflationTable[[#This Row],[CFDA]], HelperTable[CFDA], 0)), "")</f>
        <v/>
      </c>
      <c r="D161" s="21" t="str">
        <f>IFERROR(INDEX(HelperTable[FY 2010 Nominal], MATCH(InflationTable[[#This Row],[CFDA]], HelperTable[CFDA], 0)), "")</f>
        <v/>
      </c>
      <c r="E161" s="25" t="str">
        <f>IFERROR(INDEX(HelperTable[FY 2018 Nominal], MATCH(InflationTable[[#This Row],[CFDA]], HelperTable[CFDA], 0)), "")</f>
        <v/>
      </c>
      <c r="F161" s="25" t="str">
        <f>IFERROR(INDEX(HelperTable[Cost of Inflation (Difference between 2010 &amp; 2018 Nominal)], MATCH(InflationTable[[#This Row],[CFDA]], HelperTable[CFDA], 0)), "")</f>
        <v/>
      </c>
    </row>
    <row r="162" spans="2:6" x14ac:dyDescent="0.3">
      <c r="B162" s="21" t="str">
        <f>IFERROR(INDEX(HelperTable[CFDA], MATCH('Helper Table'!H162, HelperTable[Final Sort], 0)), "")</f>
        <v/>
      </c>
      <c r="C162" s="21" t="str">
        <f>IFERROR(INDEX(HelperTable[Grant Name], MATCH(InflationTable[[#This Row],[CFDA]], HelperTable[CFDA], 0)), "")</f>
        <v/>
      </c>
      <c r="D162" s="21" t="str">
        <f>IFERROR(INDEX(HelperTable[FY 2010 Nominal], MATCH(InflationTable[[#This Row],[CFDA]], HelperTable[CFDA], 0)), "")</f>
        <v/>
      </c>
      <c r="E162" s="25" t="str">
        <f>IFERROR(INDEX(HelperTable[FY 2018 Nominal], MATCH(InflationTable[[#This Row],[CFDA]], HelperTable[CFDA], 0)), "")</f>
        <v/>
      </c>
      <c r="F162" s="25" t="str">
        <f>IFERROR(INDEX(HelperTable[Cost of Inflation (Difference between 2010 &amp; 2018 Nominal)], MATCH(InflationTable[[#This Row],[CFDA]], HelperTable[CFDA], 0)), "")</f>
        <v/>
      </c>
    </row>
    <row r="163" spans="2:6" x14ac:dyDescent="0.3">
      <c r="B163" s="21" t="str">
        <f>IFERROR(INDEX(HelperTable[CFDA], MATCH('Helper Table'!H163, HelperTable[Final Sort], 0)), "")</f>
        <v/>
      </c>
      <c r="C163" s="21" t="str">
        <f>IFERROR(INDEX(HelperTable[Grant Name], MATCH(InflationTable[[#This Row],[CFDA]], HelperTable[CFDA], 0)), "")</f>
        <v/>
      </c>
      <c r="D163" s="21" t="str">
        <f>IFERROR(INDEX(HelperTable[FY 2010 Nominal], MATCH(InflationTable[[#This Row],[CFDA]], HelperTable[CFDA], 0)), "")</f>
        <v/>
      </c>
      <c r="E163" s="25" t="str">
        <f>IFERROR(INDEX(HelperTable[FY 2018 Nominal], MATCH(InflationTable[[#This Row],[CFDA]], HelperTable[CFDA], 0)), "")</f>
        <v/>
      </c>
      <c r="F163" s="25" t="str">
        <f>IFERROR(INDEX(HelperTable[Cost of Inflation (Difference between 2010 &amp; 2018 Nominal)], MATCH(InflationTable[[#This Row],[CFDA]], HelperTable[CFDA], 0)), "")</f>
        <v/>
      </c>
    </row>
    <row r="164" spans="2:6" x14ac:dyDescent="0.3">
      <c r="B164" s="21" t="str">
        <f>IFERROR(INDEX(HelperTable[CFDA], MATCH('Helper Table'!H164, HelperTable[Final Sort], 0)), "")</f>
        <v/>
      </c>
      <c r="C164" s="21" t="str">
        <f>IFERROR(INDEX(HelperTable[Grant Name], MATCH(InflationTable[[#This Row],[CFDA]], HelperTable[CFDA], 0)), "")</f>
        <v/>
      </c>
      <c r="D164" s="21" t="str">
        <f>IFERROR(INDEX(HelperTable[FY 2010 Nominal], MATCH(InflationTable[[#This Row],[CFDA]], HelperTable[CFDA], 0)), "")</f>
        <v/>
      </c>
      <c r="E164" s="25" t="str">
        <f>IFERROR(INDEX(HelperTable[FY 2018 Nominal], MATCH(InflationTable[[#This Row],[CFDA]], HelperTable[CFDA], 0)), "")</f>
        <v/>
      </c>
      <c r="F164" s="25" t="str">
        <f>IFERROR(INDEX(HelperTable[Cost of Inflation (Difference between 2010 &amp; 2018 Nominal)], MATCH(InflationTable[[#This Row],[CFDA]], HelperTable[CFDA], 0)), "")</f>
        <v/>
      </c>
    </row>
    <row r="165" spans="2:6" x14ac:dyDescent="0.3">
      <c r="B165" s="21" t="str">
        <f>IFERROR(INDEX(HelperTable[CFDA], MATCH('Helper Table'!H165, HelperTable[Final Sort], 0)), "")</f>
        <v/>
      </c>
      <c r="C165" s="21" t="str">
        <f>IFERROR(INDEX(HelperTable[Grant Name], MATCH(InflationTable[[#This Row],[CFDA]], HelperTable[CFDA], 0)), "")</f>
        <v/>
      </c>
      <c r="D165" s="21" t="str">
        <f>IFERROR(INDEX(HelperTable[FY 2010 Nominal], MATCH(InflationTable[[#This Row],[CFDA]], HelperTable[CFDA], 0)), "")</f>
        <v/>
      </c>
      <c r="E165" s="25" t="str">
        <f>IFERROR(INDEX(HelperTable[FY 2018 Nominal], MATCH(InflationTable[[#This Row],[CFDA]], HelperTable[CFDA], 0)), "")</f>
        <v/>
      </c>
      <c r="F165" s="25" t="str">
        <f>IFERROR(INDEX(HelperTable[Cost of Inflation (Difference between 2010 &amp; 2018 Nominal)], MATCH(InflationTable[[#This Row],[CFDA]], HelperTable[CFDA], 0)), "")</f>
        <v/>
      </c>
    </row>
    <row r="166" spans="2:6" x14ac:dyDescent="0.3">
      <c r="B166" s="21" t="str">
        <f>IFERROR(INDEX(HelperTable[CFDA], MATCH('Helper Table'!H166, HelperTable[Final Sort], 0)), "")</f>
        <v/>
      </c>
      <c r="C166" s="21" t="str">
        <f>IFERROR(INDEX(HelperTable[Grant Name], MATCH(InflationTable[[#This Row],[CFDA]], HelperTable[CFDA], 0)), "")</f>
        <v/>
      </c>
      <c r="D166" s="21" t="str">
        <f>IFERROR(INDEX(HelperTable[FY 2010 Nominal], MATCH(InflationTable[[#This Row],[CFDA]], HelperTable[CFDA], 0)), "")</f>
        <v/>
      </c>
      <c r="E166" s="25" t="str">
        <f>IFERROR(INDEX(HelperTable[FY 2018 Nominal], MATCH(InflationTable[[#This Row],[CFDA]], HelperTable[CFDA], 0)), "")</f>
        <v/>
      </c>
      <c r="F166" s="25" t="str">
        <f>IFERROR(INDEX(HelperTable[Cost of Inflation (Difference between 2010 &amp; 2018 Nominal)], MATCH(InflationTable[[#This Row],[CFDA]], HelperTable[CFDA], 0)), "")</f>
        <v/>
      </c>
    </row>
    <row r="167" spans="2:6" x14ac:dyDescent="0.3">
      <c r="B167" s="21" t="str">
        <f>IFERROR(INDEX(HelperTable[CFDA], MATCH('Helper Table'!H167, HelperTable[Final Sort], 0)), "")</f>
        <v/>
      </c>
      <c r="C167" s="21" t="str">
        <f>IFERROR(INDEX(HelperTable[Grant Name], MATCH(InflationTable[[#This Row],[CFDA]], HelperTable[CFDA], 0)), "")</f>
        <v/>
      </c>
      <c r="D167" s="21" t="str">
        <f>IFERROR(INDEX(HelperTable[FY 2010 Nominal], MATCH(InflationTable[[#This Row],[CFDA]], HelperTable[CFDA], 0)), "")</f>
        <v/>
      </c>
      <c r="E167" s="25" t="str">
        <f>IFERROR(INDEX(HelperTable[FY 2018 Nominal], MATCH(InflationTable[[#This Row],[CFDA]], HelperTable[CFDA], 0)), "")</f>
        <v/>
      </c>
      <c r="F167" s="25" t="str">
        <f>IFERROR(INDEX(HelperTable[Cost of Inflation (Difference between 2010 &amp; 2018 Nominal)], MATCH(InflationTable[[#This Row],[CFDA]], HelperTable[CFDA], 0)), "")</f>
        <v/>
      </c>
    </row>
    <row r="168" spans="2:6" x14ac:dyDescent="0.3">
      <c r="B168" s="21" t="str">
        <f>IFERROR(INDEX(HelperTable[CFDA], MATCH('Helper Table'!H168, HelperTable[Final Sort], 0)), "")</f>
        <v/>
      </c>
      <c r="C168" s="21" t="str">
        <f>IFERROR(INDEX(HelperTable[Grant Name], MATCH(InflationTable[[#This Row],[CFDA]], HelperTable[CFDA], 0)), "")</f>
        <v/>
      </c>
      <c r="D168" s="21" t="str">
        <f>IFERROR(INDEX(HelperTable[FY 2010 Nominal], MATCH(InflationTable[[#This Row],[CFDA]], HelperTable[CFDA], 0)), "")</f>
        <v/>
      </c>
      <c r="E168" s="25" t="str">
        <f>IFERROR(INDEX(HelperTable[FY 2018 Nominal], MATCH(InflationTable[[#This Row],[CFDA]], HelperTable[CFDA], 0)), "")</f>
        <v/>
      </c>
      <c r="F168" s="25" t="str">
        <f>IFERROR(INDEX(HelperTable[Cost of Inflation (Difference between 2010 &amp; 2018 Nominal)], MATCH(InflationTable[[#This Row],[CFDA]], HelperTable[CFDA], 0)), "")</f>
        <v/>
      </c>
    </row>
    <row r="169" spans="2:6" x14ac:dyDescent="0.3">
      <c r="B169" s="21" t="str">
        <f>IFERROR(INDEX(HelperTable[CFDA], MATCH('Helper Table'!H169, HelperTable[Final Sort], 0)), "")</f>
        <v/>
      </c>
      <c r="C169" s="21" t="str">
        <f>IFERROR(INDEX(HelperTable[Grant Name], MATCH(InflationTable[[#This Row],[CFDA]], HelperTable[CFDA], 0)), "")</f>
        <v/>
      </c>
      <c r="D169" s="21" t="str">
        <f>IFERROR(INDEX(HelperTable[FY 2010 Nominal], MATCH(InflationTable[[#This Row],[CFDA]], HelperTable[CFDA], 0)), "")</f>
        <v/>
      </c>
      <c r="E169" s="25" t="str">
        <f>IFERROR(INDEX(HelperTable[FY 2018 Nominal], MATCH(InflationTable[[#This Row],[CFDA]], HelperTable[CFDA], 0)), "")</f>
        <v/>
      </c>
      <c r="F169" s="25" t="str">
        <f>IFERROR(INDEX(HelperTable[Cost of Inflation (Difference between 2010 &amp; 2018 Nominal)], MATCH(InflationTable[[#This Row],[CFDA]], HelperTable[CFDA], 0)), "")</f>
        <v/>
      </c>
    </row>
    <row r="170" spans="2:6" x14ac:dyDescent="0.3">
      <c r="B170" s="21" t="str">
        <f>IFERROR(INDEX(HelperTable[CFDA], MATCH('Helper Table'!H170, HelperTable[Final Sort], 0)), "")</f>
        <v/>
      </c>
      <c r="C170" s="21" t="str">
        <f>IFERROR(INDEX(HelperTable[Grant Name], MATCH(InflationTable[[#This Row],[CFDA]], HelperTable[CFDA], 0)), "")</f>
        <v/>
      </c>
      <c r="D170" s="21" t="str">
        <f>IFERROR(INDEX(HelperTable[FY 2010 Nominal], MATCH(InflationTable[[#This Row],[CFDA]], HelperTable[CFDA], 0)), "")</f>
        <v/>
      </c>
      <c r="E170" s="25" t="str">
        <f>IFERROR(INDEX(HelperTable[FY 2018 Nominal], MATCH(InflationTable[[#This Row],[CFDA]], HelperTable[CFDA], 0)), "")</f>
        <v/>
      </c>
      <c r="F170" s="25" t="str">
        <f>IFERROR(INDEX(HelperTable[Cost of Inflation (Difference between 2010 &amp; 2018 Nominal)], MATCH(InflationTable[[#This Row],[CFDA]], HelperTable[CFDA], 0)), "")</f>
        <v/>
      </c>
    </row>
    <row r="171" spans="2:6" x14ac:dyDescent="0.3">
      <c r="B171" s="21" t="str">
        <f>IFERROR(INDEX(HelperTable[CFDA], MATCH('Helper Table'!H171, HelperTable[Final Sort], 0)), "")</f>
        <v/>
      </c>
      <c r="C171" s="21" t="str">
        <f>IFERROR(INDEX(HelperTable[Grant Name], MATCH(InflationTable[[#This Row],[CFDA]], HelperTable[CFDA], 0)), "")</f>
        <v/>
      </c>
      <c r="D171" s="21" t="str">
        <f>IFERROR(INDEX(HelperTable[FY 2010 Nominal], MATCH(InflationTable[[#This Row],[CFDA]], HelperTable[CFDA], 0)), "")</f>
        <v/>
      </c>
      <c r="E171" s="25" t="str">
        <f>IFERROR(INDEX(HelperTable[FY 2018 Nominal], MATCH(InflationTable[[#This Row],[CFDA]], HelperTable[CFDA], 0)), "")</f>
        <v/>
      </c>
      <c r="F171" s="25" t="str">
        <f>IFERROR(INDEX(HelperTable[Cost of Inflation (Difference between 2010 &amp; 2018 Nominal)], MATCH(InflationTable[[#This Row],[CFDA]], HelperTable[CFDA], 0)), "")</f>
        <v/>
      </c>
    </row>
    <row r="172" spans="2:6" x14ac:dyDescent="0.3">
      <c r="B172" s="21" t="str">
        <f>IFERROR(INDEX(HelperTable[CFDA], MATCH('Helper Table'!H172, HelperTable[Final Sort], 0)), "")</f>
        <v/>
      </c>
      <c r="C172" s="21" t="str">
        <f>IFERROR(INDEX(HelperTable[Grant Name], MATCH(InflationTable[[#This Row],[CFDA]], HelperTable[CFDA], 0)), "")</f>
        <v/>
      </c>
      <c r="D172" s="21" t="str">
        <f>IFERROR(INDEX(HelperTable[FY 2010 Nominal], MATCH(InflationTable[[#This Row],[CFDA]], HelperTable[CFDA], 0)), "")</f>
        <v/>
      </c>
      <c r="E172" s="25" t="str">
        <f>IFERROR(INDEX(HelperTable[FY 2018 Nominal], MATCH(InflationTable[[#This Row],[CFDA]], HelperTable[CFDA], 0)), "")</f>
        <v/>
      </c>
      <c r="F172" s="25" t="str">
        <f>IFERROR(INDEX(HelperTable[Cost of Inflation (Difference between 2010 &amp; 2018 Nominal)], MATCH(InflationTable[[#This Row],[CFDA]], HelperTable[CFDA], 0)), "")</f>
        <v/>
      </c>
    </row>
    <row r="173" spans="2:6" x14ac:dyDescent="0.3">
      <c r="B173" s="21" t="str">
        <f>IFERROR(INDEX(HelperTable[CFDA], MATCH('Helper Table'!H173, HelperTable[Final Sort], 0)), "")</f>
        <v/>
      </c>
      <c r="C173" s="21" t="str">
        <f>IFERROR(INDEX(HelperTable[Grant Name], MATCH(InflationTable[[#This Row],[CFDA]], HelperTable[CFDA], 0)), "")</f>
        <v/>
      </c>
      <c r="D173" s="21" t="str">
        <f>IFERROR(INDEX(HelperTable[FY 2010 Nominal], MATCH(InflationTable[[#This Row],[CFDA]], HelperTable[CFDA], 0)), "")</f>
        <v/>
      </c>
      <c r="E173" s="25" t="str">
        <f>IFERROR(INDEX(HelperTable[FY 2018 Nominal], MATCH(InflationTable[[#This Row],[CFDA]], HelperTable[CFDA], 0)), "")</f>
        <v/>
      </c>
      <c r="F173" s="25" t="str">
        <f>IFERROR(INDEX(HelperTable[Cost of Inflation (Difference between 2010 &amp; 2018 Nominal)], MATCH(InflationTable[[#This Row],[CFDA]], HelperTable[CFDA], 0)), "")</f>
        <v/>
      </c>
    </row>
    <row r="174" spans="2:6" x14ac:dyDescent="0.3">
      <c r="B174" s="21" t="str">
        <f>IFERROR(INDEX(HelperTable[CFDA], MATCH('Helper Table'!H174, HelperTable[Final Sort], 0)), "")</f>
        <v/>
      </c>
      <c r="C174" s="21" t="str">
        <f>IFERROR(INDEX(HelperTable[Grant Name], MATCH(InflationTable[[#This Row],[CFDA]], HelperTable[CFDA], 0)), "")</f>
        <v/>
      </c>
      <c r="D174" s="21" t="str">
        <f>IFERROR(INDEX(HelperTable[FY 2010 Nominal], MATCH(InflationTable[[#This Row],[CFDA]], HelperTable[CFDA], 0)), "")</f>
        <v/>
      </c>
      <c r="E174" s="25" t="str">
        <f>IFERROR(INDEX(HelperTable[FY 2018 Nominal], MATCH(InflationTable[[#This Row],[CFDA]], HelperTable[CFDA], 0)), "")</f>
        <v/>
      </c>
      <c r="F174" s="25" t="str">
        <f>IFERROR(INDEX(HelperTable[Cost of Inflation (Difference between 2010 &amp; 2018 Nominal)], MATCH(InflationTable[[#This Row],[CFDA]], HelperTable[CFDA], 0)), "")</f>
        <v/>
      </c>
    </row>
    <row r="175" spans="2:6" x14ac:dyDescent="0.3">
      <c r="B175" s="21" t="str">
        <f>IFERROR(INDEX(HelperTable[CFDA], MATCH('Helper Table'!H175, HelperTable[Final Sort], 0)), "")</f>
        <v/>
      </c>
      <c r="C175" s="21" t="str">
        <f>IFERROR(INDEX(HelperTable[Grant Name], MATCH(InflationTable[[#This Row],[CFDA]], HelperTable[CFDA], 0)), "")</f>
        <v/>
      </c>
      <c r="D175" s="21" t="str">
        <f>IFERROR(INDEX(HelperTable[FY 2010 Nominal], MATCH(InflationTable[[#This Row],[CFDA]], HelperTable[CFDA], 0)), "")</f>
        <v/>
      </c>
      <c r="E175" s="25" t="str">
        <f>IFERROR(INDEX(HelperTable[FY 2018 Nominal], MATCH(InflationTable[[#This Row],[CFDA]], HelperTable[CFDA], 0)), "")</f>
        <v/>
      </c>
      <c r="F175" s="25" t="str">
        <f>IFERROR(INDEX(HelperTable[Cost of Inflation (Difference between 2010 &amp; 2018 Nominal)], MATCH(InflationTable[[#This Row],[CFDA]], HelperTable[CFDA], 0)), "")</f>
        <v/>
      </c>
    </row>
    <row r="176" spans="2:6" x14ac:dyDescent="0.3">
      <c r="B176" s="21" t="str">
        <f>IFERROR(INDEX(HelperTable[CFDA], MATCH('Helper Table'!H176, HelperTable[Final Sort], 0)), "")</f>
        <v/>
      </c>
      <c r="C176" s="21" t="str">
        <f>IFERROR(INDEX(HelperTable[Grant Name], MATCH(InflationTable[[#This Row],[CFDA]], HelperTable[CFDA], 0)), "")</f>
        <v/>
      </c>
      <c r="D176" s="21" t="str">
        <f>IFERROR(INDEX(HelperTable[FY 2010 Nominal], MATCH(InflationTable[[#This Row],[CFDA]], HelperTable[CFDA], 0)), "")</f>
        <v/>
      </c>
      <c r="E176" s="25" t="str">
        <f>IFERROR(INDEX(HelperTable[FY 2018 Nominal], MATCH(InflationTable[[#This Row],[CFDA]], HelperTable[CFDA], 0)), "")</f>
        <v/>
      </c>
      <c r="F176" s="25" t="str">
        <f>IFERROR(INDEX(HelperTable[Cost of Inflation (Difference between 2010 &amp; 2018 Nominal)], MATCH(InflationTable[[#This Row],[CFDA]], HelperTable[CFDA], 0)), "")</f>
        <v/>
      </c>
    </row>
    <row r="177" spans="2:6" x14ac:dyDescent="0.3">
      <c r="B177" s="21" t="str">
        <f>IFERROR(INDEX(HelperTable[CFDA], MATCH('Helper Table'!H177, HelperTable[Final Sort], 0)), "")</f>
        <v/>
      </c>
      <c r="C177" s="21" t="str">
        <f>IFERROR(INDEX(HelperTable[Grant Name], MATCH(InflationTable[[#This Row],[CFDA]], HelperTable[CFDA], 0)), "")</f>
        <v/>
      </c>
      <c r="D177" s="21" t="str">
        <f>IFERROR(INDEX(HelperTable[FY 2010 Nominal], MATCH(InflationTable[[#This Row],[CFDA]], HelperTable[CFDA], 0)), "")</f>
        <v/>
      </c>
      <c r="E177" s="25" t="str">
        <f>IFERROR(INDEX(HelperTable[FY 2018 Nominal], MATCH(InflationTable[[#This Row],[CFDA]], HelperTable[CFDA], 0)), "")</f>
        <v/>
      </c>
      <c r="F177" s="25" t="str">
        <f>IFERROR(INDEX(HelperTable[Cost of Inflation (Difference between 2010 &amp; 2018 Nominal)], MATCH(InflationTable[[#This Row],[CFDA]], HelperTable[CFDA], 0)), "")</f>
        <v/>
      </c>
    </row>
    <row r="178" spans="2:6" x14ac:dyDescent="0.3">
      <c r="B178" s="21" t="str">
        <f>IFERROR(INDEX(HelperTable[CFDA], MATCH('Helper Table'!H178, HelperTable[Final Sort], 0)), "")</f>
        <v/>
      </c>
      <c r="C178" s="21" t="str">
        <f>IFERROR(INDEX(HelperTable[Grant Name], MATCH(InflationTable[[#This Row],[CFDA]], HelperTable[CFDA], 0)), "")</f>
        <v/>
      </c>
      <c r="D178" s="21" t="str">
        <f>IFERROR(INDEX(HelperTable[FY 2010 Nominal], MATCH(InflationTable[[#This Row],[CFDA]], HelperTable[CFDA], 0)), "")</f>
        <v/>
      </c>
      <c r="E178" s="25" t="str">
        <f>IFERROR(INDEX(HelperTable[FY 2018 Nominal], MATCH(InflationTable[[#This Row],[CFDA]], HelperTable[CFDA], 0)), "")</f>
        <v/>
      </c>
      <c r="F178" s="25" t="str">
        <f>IFERROR(INDEX(HelperTable[Cost of Inflation (Difference between 2010 &amp; 2018 Nominal)], MATCH(InflationTable[[#This Row],[CFDA]], HelperTable[CFDA], 0)), "")</f>
        <v/>
      </c>
    </row>
    <row r="179" spans="2:6" x14ac:dyDescent="0.3">
      <c r="B179" s="21" t="str">
        <f>IFERROR(INDEX(HelperTable[CFDA], MATCH('Helper Table'!H179, HelperTable[Final Sort], 0)), "")</f>
        <v/>
      </c>
      <c r="C179" s="21" t="str">
        <f>IFERROR(INDEX(HelperTable[Grant Name], MATCH(InflationTable[[#This Row],[CFDA]], HelperTable[CFDA], 0)), "")</f>
        <v/>
      </c>
      <c r="D179" s="21" t="str">
        <f>IFERROR(INDEX(HelperTable[FY 2010 Nominal], MATCH(InflationTable[[#This Row],[CFDA]], HelperTable[CFDA], 0)), "")</f>
        <v/>
      </c>
      <c r="E179" s="25" t="str">
        <f>IFERROR(INDEX(HelperTable[FY 2018 Nominal], MATCH(InflationTable[[#This Row],[CFDA]], HelperTable[CFDA], 0)), "")</f>
        <v/>
      </c>
      <c r="F179" s="25" t="str">
        <f>IFERROR(INDEX(HelperTable[Cost of Inflation (Difference between 2010 &amp; 2018 Nominal)], MATCH(InflationTable[[#This Row],[CFDA]], HelperTable[CFDA], 0)), "")</f>
        <v/>
      </c>
    </row>
    <row r="180" spans="2:6" x14ac:dyDescent="0.3">
      <c r="B180" s="21" t="str">
        <f>IFERROR(INDEX(HelperTable[CFDA], MATCH('Helper Table'!H180, HelperTable[Final Sort], 0)), "")</f>
        <v/>
      </c>
      <c r="C180" s="21" t="str">
        <f>IFERROR(INDEX(HelperTable[Grant Name], MATCH(InflationTable[[#This Row],[CFDA]], HelperTable[CFDA], 0)), "")</f>
        <v/>
      </c>
      <c r="D180" s="21" t="str">
        <f>IFERROR(INDEX(HelperTable[FY 2010 Nominal], MATCH(InflationTable[[#This Row],[CFDA]], HelperTable[CFDA], 0)), "")</f>
        <v/>
      </c>
      <c r="E180" s="25" t="str">
        <f>IFERROR(INDEX(HelperTable[FY 2018 Nominal], MATCH(InflationTable[[#This Row],[CFDA]], HelperTable[CFDA], 0)), "")</f>
        <v/>
      </c>
      <c r="F180" s="25" t="str">
        <f>IFERROR(INDEX(HelperTable[Cost of Inflation (Difference between 2010 &amp; 2018 Nominal)], MATCH(InflationTable[[#This Row],[CFDA]], HelperTable[CFDA], 0)), "")</f>
        <v/>
      </c>
    </row>
    <row r="181" spans="2:6" x14ac:dyDescent="0.3">
      <c r="B181" s="21" t="str">
        <f>IFERROR(INDEX(HelperTable[CFDA], MATCH('Helper Table'!H181, HelperTable[Final Sort], 0)), "")</f>
        <v/>
      </c>
      <c r="C181" s="21" t="str">
        <f>IFERROR(INDEX(HelperTable[Grant Name], MATCH(InflationTable[[#This Row],[CFDA]], HelperTable[CFDA], 0)), "")</f>
        <v/>
      </c>
      <c r="D181" s="21" t="str">
        <f>IFERROR(INDEX(HelperTable[FY 2010 Nominal], MATCH(InflationTable[[#This Row],[CFDA]], HelperTable[CFDA], 0)), "")</f>
        <v/>
      </c>
      <c r="E181" s="25" t="str">
        <f>IFERROR(INDEX(HelperTable[FY 2018 Nominal], MATCH(InflationTable[[#This Row],[CFDA]], HelperTable[CFDA], 0)), "")</f>
        <v/>
      </c>
      <c r="F181" s="25" t="str">
        <f>IFERROR(INDEX(HelperTable[Cost of Inflation (Difference between 2010 &amp; 2018 Nominal)], MATCH(InflationTable[[#This Row],[CFDA]], HelperTable[CFDA], 0)), "")</f>
        <v/>
      </c>
    </row>
    <row r="182" spans="2:6" x14ac:dyDescent="0.3">
      <c r="B182" s="21" t="str">
        <f>IFERROR(INDEX(HelperTable[CFDA], MATCH('Helper Table'!H182, HelperTable[Final Sort], 0)), "")</f>
        <v/>
      </c>
      <c r="C182" s="21" t="str">
        <f>IFERROR(INDEX(HelperTable[Grant Name], MATCH(InflationTable[[#This Row],[CFDA]], HelperTable[CFDA], 0)), "")</f>
        <v/>
      </c>
      <c r="D182" s="21" t="str">
        <f>IFERROR(INDEX(HelperTable[FY 2010 Nominal], MATCH(InflationTable[[#This Row],[CFDA]], HelperTable[CFDA], 0)), "")</f>
        <v/>
      </c>
      <c r="E182" s="25" t="str">
        <f>IFERROR(INDEX(HelperTable[FY 2018 Nominal], MATCH(InflationTable[[#This Row],[CFDA]], HelperTable[CFDA], 0)), "")</f>
        <v/>
      </c>
      <c r="F182" s="25" t="str">
        <f>IFERROR(INDEX(HelperTable[Cost of Inflation (Difference between 2010 &amp; 2018 Nominal)], MATCH(InflationTable[[#This Row],[CFDA]], HelperTable[CFDA], 0)), "")</f>
        <v/>
      </c>
    </row>
    <row r="183" spans="2:6" x14ac:dyDescent="0.3">
      <c r="B183" s="21" t="str">
        <f>IFERROR(INDEX(HelperTable[CFDA], MATCH('Helper Table'!H183, HelperTable[Final Sort], 0)), "")</f>
        <v/>
      </c>
      <c r="C183" s="21" t="str">
        <f>IFERROR(INDEX(HelperTable[Grant Name], MATCH(InflationTable[[#This Row],[CFDA]], HelperTable[CFDA], 0)), "")</f>
        <v/>
      </c>
      <c r="D183" s="21" t="str">
        <f>IFERROR(INDEX(HelperTable[FY 2010 Nominal], MATCH(InflationTable[[#This Row],[CFDA]], HelperTable[CFDA], 0)), "")</f>
        <v/>
      </c>
      <c r="E183" s="25" t="str">
        <f>IFERROR(INDEX(HelperTable[FY 2018 Nominal], MATCH(InflationTable[[#This Row],[CFDA]], HelperTable[CFDA], 0)), "")</f>
        <v/>
      </c>
      <c r="F183" s="25" t="str">
        <f>IFERROR(INDEX(HelperTable[Cost of Inflation (Difference between 2010 &amp; 2018 Nominal)], MATCH(InflationTable[[#This Row],[CFDA]], HelperTable[CFDA], 0)), "")</f>
        <v/>
      </c>
    </row>
    <row r="184" spans="2:6" x14ac:dyDescent="0.3">
      <c r="B184" s="21" t="str">
        <f>IFERROR(INDEX(HelperTable[CFDA], MATCH('Helper Table'!H184, HelperTable[Final Sort], 0)), "")</f>
        <v/>
      </c>
      <c r="C184" s="21" t="str">
        <f>IFERROR(INDEX(HelperTable[Grant Name], MATCH(InflationTable[[#This Row],[CFDA]], HelperTable[CFDA], 0)), "")</f>
        <v/>
      </c>
      <c r="D184" s="21" t="str">
        <f>IFERROR(INDEX(HelperTable[FY 2010 Nominal], MATCH(InflationTable[[#This Row],[CFDA]], HelperTable[CFDA], 0)), "")</f>
        <v/>
      </c>
      <c r="E184" s="25" t="str">
        <f>IFERROR(INDEX(HelperTable[FY 2018 Nominal], MATCH(InflationTable[[#This Row],[CFDA]], HelperTable[CFDA], 0)), "")</f>
        <v/>
      </c>
      <c r="F184" s="25" t="str">
        <f>IFERROR(INDEX(HelperTable[Cost of Inflation (Difference between 2010 &amp; 2018 Nominal)], MATCH(InflationTable[[#This Row],[CFDA]], HelperTable[CFDA], 0)), "")</f>
        <v/>
      </c>
    </row>
    <row r="185" spans="2:6" x14ac:dyDescent="0.3">
      <c r="B185" s="21" t="str">
        <f>IFERROR(INDEX(HelperTable[CFDA], MATCH('Helper Table'!H185, HelperTable[Final Sort], 0)), "")</f>
        <v/>
      </c>
      <c r="C185" s="21" t="str">
        <f>IFERROR(INDEX(HelperTable[Grant Name], MATCH(InflationTable[[#This Row],[CFDA]], HelperTable[CFDA], 0)), "")</f>
        <v/>
      </c>
      <c r="D185" s="21" t="str">
        <f>IFERROR(INDEX(HelperTable[FY 2010 Nominal], MATCH(InflationTable[[#This Row],[CFDA]], HelperTable[CFDA], 0)), "")</f>
        <v/>
      </c>
      <c r="E185" s="25" t="str">
        <f>IFERROR(INDEX(HelperTable[FY 2018 Nominal], MATCH(InflationTable[[#This Row],[CFDA]], HelperTable[CFDA], 0)), "")</f>
        <v/>
      </c>
      <c r="F185" s="25" t="str">
        <f>IFERROR(INDEX(HelperTable[Cost of Inflation (Difference between 2010 &amp; 2018 Nominal)], MATCH(InflationTable[[#This Row],[CFDA]], HelperTable[CFDA], 0)), "")</f>
        <v/>
      </c>
    </row>
    <row r="186" spans="2:6" x14ac:dyDescent="0.3">
      <c r="B186" s="21" t="str">
        <f>IFERROR(INDEX(HelperTable[CFDA], MATCH('Helper Table'!H186, HelperTable[Final Sort], 0)), "")</f>
        <v/>
      </c>
      <c r="C186" s="21" t="str">
        <f>IFERROR(INDEX(HelperTable[Grant Name], MATCH(InflationTable[[#This Row],[CFDA]], HelperTable[CFDA], 0)), "")</f>
        <v/>
      </c>
      <c r="D186" s="21" t="str">
        <f>IFERROR(INDEX(HelperTable[FY 2010 Nominal], MATCH(InflationTable[[#This Row],[CFDA]], HelperTable[CFDA], 0)), "")</f>
        <v/>
      </c>
      <c r="E186" s="25" t="str">
        <f>IFERROR(INDEX(HelperTable[FY 2018 Nominal], MATCH(InflationTable[[#This Row],[CFDA]], HelperTable[CFDA], 0)), "")</f>
        <v/>
      </c>
      <c r="F186" s="25" t="str">
        <f>IFERROR(INDEX(HelperTable[Cost of Inflation (Difference between 2010 &amp; 2018 Nominal)], MATCH(InflationTable[[#This Row],[CFDA]], HelperTable[CFDA], 0)), "")</f>
        <v/>
      </c>
    </row>
    <row r="187" spans="2:6" x14ac:dyDescent="0.3">
      <c r="B187" s="21" t="str">
        <f>IFERROR(INDEX(HelperTable[CFDA], MATCH('Helper Table'!H187, HelperTable[Final Sort], 0)), "")</f>
        <v/>
      </c>
      <c r="C187" s="21" t="str">
        <f>IFERROR(INDEX(HelperTable[Grant Name], MATCH(InflationTable[[#This Row],[CFDA]], HelperTable[CFDA], 0)), "")</f>
        <v/>
      </c>
      <c r="D187" s="21" t="str">
        <f>IFERROR(INDEX(HelperTable[FY 2010 Nominal], MATCH(InflationTable[[#This Row],[CFDA]], HelperTable[CFDA], 0)), "")</f>
        <v/>
      </c>
      <c r="E187" s="25" t="str">
        <f>IFERROR(INDEX(HelperTable[FY 2018 Nominal], MATCH(InflationTable[[#This Row],[CFDA]], HelperTable[CFDA], 0)), "")</f>
        <v/>
      </c>
      <c r="F187" s="25" t="str">
        <f>IFERROR(INDEX(HelperTable[Cost of Inflation (Difference between 2010 &amp; 2018 Nominal)], MATCH(InflationTable[[#This Row],[CFDA]], HelperTable[CFDA], 0)), "")</f>
        <v/>
      </c>
    </row>
    <row r="188" spans="2:6" x14ac:dyDescent="0.3">
      <c r="B188" s="21" t="str">
        <f>IFERROR(INDEX(HelperTable[CFDA], MATCH('Helper Table'!H188, HelperTable[Final Sort], 0)), "")</f>
        <v/>
      </c>
      <c r="C188" s="21" t="str">
        <f>IFERROR(INDEX(HelperTable[Grant Name], MATCH(InflationTable[[#This Row],[CFDA]], HelperTable[CFDA], 0)), "")</f>
        <v/>
      </c>
      <c r="D188" s="21" t="str">
        <f>IFERROR(INDEX(HelperTable[FY 2010 Nominal], MATCH(InflationTable[[#This Row],[CFDA]], HelperTable[CFDA], 0)), "")</f>
        <v/>
      </c>
      <c r="E188" s="25" t="str">
        <f>IFERROR(INDEX(HelperTable[FY 2018 Nominal], MATCH(InflationTable[[#This Row],[CFDA]], HelperTable[CFDA], 0)), "")</f>
        <v/>
      </c>
      <c r="F188" s="25" t="str">
        <f>IFERROR(INDEX(HelperTable[Cost of Inflation (Difference between 2010 &amp; 2018 Nominal)], MATCH(InflationTable[[#This Row],[CFDA]], HelperTable[CFDA], 0)), "")</f>
        <v/>
      </c>
    </row>
    <row r="189" spans="2:6" x14ac:dyDescent="0.3">
      <c r="B189" s="21" t="str">
        <f>IFERROR(INDEX(HelperTable[CFDA], MATCH('Helper Table'!H189, HelperTable[Final Sort], 0)), "")</f>
        <v/>
      </c>
      <c r="C189" s="21" t="str">
        <f>IFERROR(INDEX(HelperTable[Grant Name], MATCH(InflationTable[[#This Row],[CFDA]], HelperTable[CFDA], 0)), "")</f>
        <v/>
      </c>
      <c r="D189" s="21" t="str">
        <f>IFERROR(INDEX(HelperTable[FY 2010 Nominal], MATCH(InflationTable[[#This Row],[CFDA]], HelperTable[CFDA], 0)), "")</f>
        <v/>
      </c>
      <c r="E189" s="25" t="str">
        <f>IFERROR(INDEX(HelperTable[FY 2018 Nominal], MATCH(InflationTable[[#This Row],[CFDA]], HelperTable[CFDA], 0)), "")</f>
        <v/>
      </c>
      <c r="F189" s="25" t="str">
        <f>IFERROR(INDEX(HelperTable[Cost of Inflation (Difference between 2010 &amp; 2018 Nominal)], MATCH(InflationTable[[#This Row],[CFDA]], HelperTable[CFDA], 0)), "")</f>
        <v/>
      </c>
    </row>
    <row r="190" spans="2:6" x14ac:dyDescent="0.3">
      <c r="B190" s="21" t="str">
        <f>IFERROR(INDEX(HelperTable[CFDA], MATCH('Helper Table'!H190, HelperTable[Final Sort], 0)), "")</f>
        <v/>
      </c>
      <c r="C190" s="21" t="str">
        <f>IFERROR(INDEX(HelperTable[Grant Name], MATCH(InflationTable[[#This Row],[CFDA]], HelperTable[CFDA], 0)), "")</f>
        <v/>
      </c>
      <c r="D190" s="21" t="str">
        <f>IFERROR(INDEX(HelperTable[FY 2010 Nominal], MATCH(InflationTable[[#This Row],[CFDA]], HelperTable[CFDA], 0)), "")</f>
        <v/>
      </c>
      <c r="E190" s="25" t="str">
        <f>IFERROR(INDEX(HelperTable[FY 2018 Nominal], MATCH(InflationTable[[#This Row],[CFDA]], HelperTable[CFDA], 0)), "")</f>
        <v/>
      </c>
      <c r="F190" s="25" t="str">
        <f>IFERROR(INDEX(HelperTable[Cost of Inflation (Difference between 2010 &amp; 2018 Nominal)], MATCH(InflationTable[[#This Row],[CFDA]], HelperTable[CFDA], 0)), "")</f>
        <v/>
      </c>
    </row>
    <row r="191" spans="2:6" x14ac:dyDescent="0.3">
      <c r="B191" s="21" t="str">
        <f>IFERROR(INDEX(HelperTable[CFDA], MATCH('Helper Table'!H191, HelperTable[Final Sort], 0)), "")</f>
        <v/>
      </c>
      <c r="C191" s="21" t="str">
        <f>IFERROR(INDEX(HelperTable[Grant Name], MATCH(InflationTable[[#This Row],[CFDA]], HelperTable[CFDA], 0)), "")</f>
        <v/>
      </c>
      <c r="D191" s="21" t="str">
        <f>IFERROR(INDEX(HelperTable[FY 2010 Nominal], MATCH(InflationTable[[#This Row],[CFDA]], HelperTable[CFDA], 0)), "")</f>
        <v/>
      </c>
      <c r="E191" s="25" t="str">
        <f>IFERROR(INDEX(HelperTable[FY 2018 Nominal], MATCH(InflationTable[[#This Row],[CFDA]], HelperTable[CFDA], 0)), "")</f>
        <v/>
      </c>
      <c r="F191" s="25" t="str">
        <f>IFERROR(INDEX(HelperTable[Cost of Inflation (Difference between 2010 &amp; 2018 Nominal)], MATCH(InflationTable[[#This Row],[CFDA]], HelperTable[CFDA], 0)), "")</f>
        <v/>
      </c>
    </row>
    <row r="192" spans="2:6" x14ac:dyDescent="0.3">
      <c r="B192" s="21" t="str">
        <f>IFERROR(INDEX(HelperTable[CFDA], MATCH('Helper Table'!H192, HelperTable[Final Sort], 0)), "")</f>
        <v/>
      </c>
      <c r="C192" s="21" t="str">
        <f>IFERROR(INDEX(HelperTable[Grant Name], MATCH(InflationTable[[#This Row],[CFDA]], HelperTable[CFDA], 0)), "")</f>
        <v/>
      </c>
      <c r="D192" s="21" t="str">
        <f>IFERROR(INDEX(HelperTable[FY 2010 Nominal], MATCH(InflationTable[[#This Row],[CFDA]], HelperTable[CFDA], 0)), "")</f>
        <v/>
      </c>
      <c r="E192" s="25" t="str">
        <f>IFERROR(INDEX(HelperTable[FY 2018 Nominal], MATCH(InflationTable[[#This Row],[CFDA]], HelperTable[CFDA], 0)), "")</f>
        <v/>
      </c>
      <c r="F192" s="25" t="str">
        <f>IFERROR(INDEX(HelperTable[Cost of Inflation (Difference between 2010 &amp; 2018 Nominal)], MATCH(InflationTable[[#This Row],[CFDA]], HelperTable[CFDA], 0)), "")</f>
        <v/>
      </c>
    </row>
    <row r="193" spans="2:6" x14ac:dyDescent="0.3">
      <c r="B193" s="21" t="str">
        <f>IFERROR(INDEX(HelperTable[CFDA], MATCH('Helper Table'!H193, HelperTable[Final Sort], 0)), "")</f>
        <v/>
      </c>
      <c r="C193" s="21" t="str">
        <f>IFERROR(INDEX(HelperTable[Grant Name], MATCH(InflationTable[[#This Row],[CFDA]], HelperTable[CFDA], 0)), "")</f>
        <v/>
      </c>
      <c r="D193" s="21" t="str">
        <f>IFERROR(INDEX(HelperTable[FY 2010 Nominal], MATCH(InflationTable[[#This Row],[CFDA]], HelperTable[CFDA], 0)), "")</f>
        <v/>
      </c>
      <c r="E193" s="25" t="str">
        <f>IFERROR(INDEX(HelperTable[FY 2018 Nominal], MATCH(InflationTable[[#This Row],[CFDA]], HelperTable[CFDA], 0)), "")</f>
        <v/>
      </c>
      <c r="F193" s="25" t="str">
        <f>IFERROR(INDEX(HelperTable[Cost of Inflation (Difference between 2010 &amp; 2018 Nominal)], MATCH(InflationTable[[#This Row],[CFDA]], HelperTable[CFDA], 0)), "")</f>
        <v/>
      </c>
    </row>
    <row r="194" spans="2:6" x14ac:dyDescent="0.3">
      <c r="B194" s="21" t="str">
        <f>IFERROR(INDEX(HelperTable[CFDA], MATCH('Helper Table'!H194, HelperTable[Final Sort], 0)), "")</f>
        <v/>
      </c>
      <c r="C194" s="21" t="str">
        <f>IFERROR(INDEX(HelperTable[Grant Name], MATCH(InflationTable[[#This Row],[CFDA]], HelperTable[CFDA], 0)), "")</f>
        <v/>
      </c>
      <c r="D194" s="21" t="str">
        <f>IFERROR(INDEX(HelperTable[FY 2010 Nominal], MATCH(InflationTable[[#This Row],[CFDA]], HelperTable[CFDA], 0)), "")</f>
        <v/>
      </c>
      <c r="E194" s="25" t="str">
        <f>IFERROR(INDEX(HelperTable[FY 2018 Nominal], MATCH(InflationTable[[#This Row],[CFDA]], HelperTable[CFDA], 0)), "")</f>
        <v/>
      </c>
      <c r="F194" s="25" t="str">
        <f>IFERROR(INDEX(HelperTable[Cost of Inflation (Difference between 2010 &amp; 2018 Nominal)], MATCH(InflationTable[[#This Row],[CFDA]], HelperTable[CFDA], 0)), "")</f>
        <v/>
      </c>
    </row>
    <row r="195" spans="2:6" x14ac:dyDescent="0.3">
      <c r="B195" s="21" t="str">
        <f>IFERROR(INDEX(HelperTable[CFDA], MATCH('Helper Table'!H195, HelperTable[Final Sort], 0)), "")</f>
        <v/>
      </c>
      <c r="C195" s="21" t="str">
        <f>IFERROR(INDEX(HelperTable[Grant Name], MATCH(InflationTable[[#This Row],[CFDA]], HelperTable[CFDA], 0)), "")</f>
        <v/>
      </c>
      <c r="D195" s="21" t="str">
        <f>IFERROR(INDEX(HelperTable[FY 2010 Nominal], MATCH(InflationTable[[#This Row],[CFDA]], HelperTable[CFDA], 0)), "")</f>
        <v/>
      </c>
      <c r="E195" s="25" t="str">
        <f>IFERROR(INDEX(HelperTable[FY 2018 Nominal], MATCH(InflationTable[[#This Row],[CFDA]], HelperTable[CFDA], 0)), "")</f>
        <v/>
      </c>
      <c r="F195" s="25" t="str">
        <f>IFERROR(INDEX(HelperTable[Cost of Inflation (Difference between 2010 &amp; 2018 Nominal)], MATCH(InflationTable[[#This Row],[CFDA]], HelperTable[CFDA], 0)), "")</f>
        <v/>
      </c>
    </row>
    <row r="196" spans="2:6" x14ac:dyDescent="0.3">
      <c r="B196" s="21" t="str">
        <f>IFERROR(INDEX(HelperTable[CFDA], MATCH('Helper Table'!H196, HelperTable[Final Sort], 0)), "")</f>
        <v/>
      </c>
      <c r="C196" s="21" t="str">
        <f>IFERROR(INDEX(HelperTable[Grant Name], MATCH(InflationTable[[#This Row],[CFDA]], HelperTable[CFDA], 0)), "")</f>
        <v/>
      </c>
      <c r="D196" s="21" t="str">
        <f>IFERROR(INDEX(HelperTable[FY 2010 Nominal], MATCH(InflationTable[[#This Row],[CFDA]], HelperTable[CFDA], 0)), "")</f>
        <v/>
      </c>
      <c r="E196" s="25" t="str">
        <f>IFERROR(INDEX(HelperTable[FY 2018 Nominal], MATCH(InflationTable[[#This Row],[CFDA]], HelperTable[CFDA], 0)), "")</f>
        <v/>
      </c>
      <c r="F196" s="25" t="str">
        <f>IFERROR(INDEX(HelperTable[Cost of Inflation (Difference between 2010 &amp; 2018 Nominal)], MATCH(InflationTable[[#This Row],[CFDA]], HelperTable[CFDA], 0)), "")</f>
        <v/>
      </c>
    </row>
    <row r="197" spans="2:6" x14ac:dyDescent="0.3">
      <c r="B197" s="21" t="str">
        <f>IFERROR(INDEX(HelperTable[CFDA], MATCH('Helper Table'!H197, HelperTable[Final Sort], 0)), "")</f>
        <v/>
      </c>
      <c r="C197" s="21" t="str">
        <f>IFERROR(INDEX(HelperTable[Grant Name], MATCH(InflationTable[[#This Row],[CFDA]], HelperTable[CFDA], 0)), "")</f>
        <v/>
      </c>
      <c r="D197" s="21" t="str">
        <f>IFERROR(INDEX(HelperTable[FY 2010 Nominal], MATCH(InflationTable[[#This Row],[CFDA]], HelperTable[CFDA], 0)), "")</f>
        <v/>
      </c>
      <c r="E197" s="25" t="str">
        <f>IFERROR(INDEX(HelperTable[FY 2018 Nominal], MATCH(InflationTable[[#This Row],[CFDA]], HelperTable[CFDA], 0)), "")</f>
        <v/>
      </c>
      <c r="F197" s="25" t="str">
        <f>IFERROR(INDEX(HelperTable[Cost of Inflation (Difference between 2010 &amp; 2018 Nominal)], MATCH(InflationTable[[#This Row],[CFDA]], HelperTable[CFDA], 0)), "")</f>
        <v/>
      </c>
    </row>
    <row r="198" spans="2:6" x14ac:dyDescent="0.3">
      <c r="B198" s="21" t="str">
        <f>IFERROR(INDEX(HelperTable[CFDA], MATCH('Helper Table'!H198, HelperTable[Final Sort], 0)), "")</f>
        <v/>
      </c>
      <c r="C198" s="21" t="str">
        <f>IFERROR(INDEX(HelperTable[Grant Name], MATCH(InflationTable[[#This Row],[CFDA]], HelperTable[CFDA], 0)), "")</f>
        <v/>
      </c>
      <c r="D198" s="21" t="str">
        <f>IFERROR(INDEX(HelperTable[FY 2010 Nominal], MATCH(InflationTable[[#This Row],[CFDA]], HelperTable[CFDA], 0)), "")</f>
        <v/>
      </c>
      <c r="E198" s="25" t="str">
        <f>IFERROR(INDEX(HelperTable[FY 2018 Nominal], MATCH(InflationTable[[#This Row],[CFDA]], HelperTable[CFDA], 0)), "")</f>
        <v/>
      </c>
      <c r="F198" s="25" t="str">
        <f>IFERROR(INDEX(HelperTable[Cost of Inflation (Difference between 2010 &amp; 2018 Nominal)], MATCH(InflationTable[[#This Row],[CFDA]], HelperTable[CFDA], 0)), "")</f>
        <v/>
      </c>
    </row>
    <row r="199" spans="2:6" x14ac:dyDescent="0.3">
      <c r="B199" s="21" t="str">
        <f>IFERROR(INDEX(HelperTable[CFDA], MATCH('Helper Table'!H199, HelperTable[Final Sort], 0)), "")</f>
        <v/>
      </c>
      <c r="C199" s="21" t="str">
        <f>IFERROR(INDEX(HelperTable[Grant Name], MATCH(InflationTable[[#This Row],[CFDA]], HelperTable[CFDA], 0)), "")</f>
        <v/>
      </c>
      <c r="D199" s="21" t="str">
        <f>IFERROR(INDEX(HelperTable[FY 2010 Nominal], MATCH(InflationTable[[#This Row],[CFDA]], HelperTable[CFDA], 0)), "")</f>
        <v/>
      </c>
      <c r="E199" s="25" t="str">
        <f>IFERROR(INDEX(HelperTable[FY 2018 Nominal], MATCH(InflationTable[[#This Row],[CFDA]], HelperTable[CFDA], 0)), "")</f>
        <v/>
      </c>
      <c r="F199" s="25" t="str">
        <f>IFERROR(INDEX(HelperTable[Cost of Inflation (Difference between 2010 &amp; 2018 Nominal)], MATCH(InflationTable[[#This Row],[CFDA]], HelperTable[CFDA], 0)), "")</f>
        <v/>
      </c>
    </row>
    <row r="200" spans="2:6" x14ac:dyDescent="0.3">
      <c r="B200" s="21" t="str">
        <f>IFERROR(INDEX(HelperTable[CFDA], MATCH('Helper Table'!H200, HelperTable[Final Sort], 0)), "")</f>
        <v/>
      </c>
      <c r="C200" s="21" t="str">
        <f>IFERROR(INDEX(HelperTable[Grant Name], MATCH(InflationTable[[#This Row],[CFDA]], HelperTable[CFDA], 0)), "")</f>
        <v/>
      </c>
      <c r="D200" s="21" t="str">
        <f>IFERROR(INDEX(HelperTable[FY 2010 Nominal], MATCH(InflationTable[[#This Row],[CFDA]], HelperTable[CFDA], 0)), "")</f>
        <v/>
      </c>
      <c r="E200" s="25" t="str">
        <f>IFERROR(INDEX(HelperTable[FY 2018 Nominal], MATCH(InflationTable[[#This Row],[CFDA]], HelperTable[CFDA], 0)), "")</f>
        <v/>
      </c>
      <c r="F200" s="25" t="str">
        <f>IFERROR(INDEX(HelperTable[Cost of Inflation (Difference between 2010 &amp; 2018 Nominal)], MATCH(InflationTable[[#This Row],[CFDA]], HelperTable[CFDA], 0)), "")</f>
        <v/>
      </c>
    </row>
    <row r="201" spans="2:6" x14ac:dyDescent="0.3">
      <c r="B201" s="21" t="str">
        <f>IFERROR(INDEX(HelperTable[CFDA], MATCH('Helper Table'!H201, HelperTable[Final Sort], 0)), "")</f>
        <v/>
      </c>
      <c r="C201" s="21" t="str">
        <f>IFERROR(INDEX(HelperTable[Grant Name], MATCH(InflationTable[[#This Row],[CFDA]], HelperTable[CFDA], 0)), "")</f>
        <v/>
      </c>
      <c r="D201" s="21" t="str">
        <f>IFERROR(INDEX(HelperTable[FY 2010 Nominal], MATCH(InflationTable[[#This Row],[CFDA]], HelperTable[CFDA], 0)), "")</f>
        <v/>
      </c>
      <c r="E201" s="25" t="str">
        <f>IFERROR(INDEX(HelperTable[FY 2018 Nominal], MATCH(InflationTable[[#This Row],[CFDA]], HelperTable[CFDA], 0)), "")</f>
        <v/>
      </c>
      <c r="F201" s="25" t="str">
        <f>IFERROR(INDEX(HelperTable[Cost of Inflation (Difference between 2010 &amp; 2018 Nominal)], MATCH(InflationTable[[#This Row],[CFDA]], HelperTable[CFDA], 0)), "")</f>
        <v/>
      </c>
    </row>
    <row r="202" spans="2:6" x14ac:dyDescent="0.3">
      <c r="B202" s="21" t="str">
        <f>IFERROR(INDEX(HelperTable[CFDA], MATCH('Helper Table'!H202, HelperTable[Final Sort], 0)), "")</f>
        <v/>
      </c>
      <c r="C202" s="21" t="str">
        <f>IFERROR(INDEX(HelperTable[Grant Name], MATCH(InflationTable[[#This Row],[CFDA]], HelperTable[CFDA], 0)), "")</f>
        <v/>
      </c>
      <c r="D202" s="21" t="str">
        <f>IFERROR(INDEX(HelperTable[FY 2010 Nominal], MATCH(InflationTable[[#This Row],[CFDA]], HelperTable[CFDA], 0)), "")</f>
        <v/>
      </c>
      <c r="E202" s="25" t="str">
        <f>IFERROR(INDEX(HelperTable[FY 2018 Nominal], MATCH(InflationTable[[#This Row],[CFDA]], HelperTable[CFDA], 0)), "")</f>
        <v/>
      </c>
      <c r="F202" s="25" t="str">
        <f>IFERROR(INDEX(HelperTable[Cost of Inflation (Difference between 2010 &amp; 2018 Nominal)], MATCH(InflationTable[[#This Row],[CFDA]], HelperTable[CFDA], 0)), "")</f>
        <v/>
      </c>
    </row>
    <row r="203" spans="2:6" x14ac:dyDescent="0.3">
      <c r="B203" s="21" t="str">
        <f>IFERROR(INDEX(HelperTable[CFDA], MATCH('Helper Table'!H203, HelperTable[Final Sort], 0)), "")</f>
        <v/>
      </c>
      <c r="C203" s="21" t="str">
        <f>IFERROR(INDEX(HelperTable[Grant Name], MATCH(InflationTable[[#This Row],[CFDA]], HelperTable[CFDA], 0)), "")</f>
        <v/>
      </c>
      <c r="D203" s="21" t="str">
        <f>IFERROR(INDEX(HelperTable[FY 2010 Nominal], MATCH(InflationTable[[#This Row],[CFDA]], HelperTable[CFDA], 0)), "")</f>
        <v/>
      </c>
      <c r="E203" s="25" t="str">
        <f>IFERROR(INDEX(HelperTable[FY 2018 Nominal], MATCH(InflationTable[[#This Row],[CFDA]], HelperTable[CFDA], 0)), "")</f>
        <v/>
      </c>
      <c r="F203" s="25" t="str">
        <f>IFERROR(INDEX(HelperTable[Cost of Inflation (Difference between 2010 &amp; 2018 Nominal)], MATCH(InflationTable[[#This Row],[CFDA]], HelperTable[CFDA], 0)), "")</f>
        <v/>
      </c>
    </row>
    <row r="204" spans="2:6" x14ac:dyDescent="0.3">
      <c r="B204" s="21" t="str">
        <f>IFERROR(INDEX(HelperTable[CFDA], MATCH('Helper Table'!H204, HelperTable[Final Sort], 0)), "")</f>
        <v/>
      </c>
      <c r="C204" s="21" t="str">
        <f>IFERROR(INDEX(HelperTable[Grant Name], MATCH(InflationTable[[#This Row],[CFDA]], HelperTable[CFDA], 0)), "")</f>
        <v/>
      </c>
      <c r="D204" s="21" t="str">
        <f>IFERROR(INDEX(HelperTable[FY 2010 Nominal], MATCH(InflationTable[[#This Row],[CFDA]], HelperTable[CFDA], 0)), "")</f>
        <v/>
      </c>
      <c r="E204" s="25" t="str">
        <f>IFERROR(INDEX(HelperTable[FY 2018 Nominal], MATCH(InflationTable[[#This Row],[CFDA]], HelperTable[CFDA], 0)), "")</f>
        <v/>
      </c>
      <c r="F204" s="25" t="str">
        <f>IFERROR(INDEX(HelperTable[Cost of Inflation (Difference between 2010 &amp; 2018 Nominal)], MATCH(InflationTable[[#This Row],[CFDA]], HelperTable[CFDA], 0)), "")</f>
        <v/>
      </c>
    </row>
    <row r="205" spans="2:6" x14ac:dyDescent="0.3">
      <c r="B205" s="21" t="str">
        <f>IFERROR(INDEX(HelperTable[CFDA], MATCH('Helper Table'!H205, HelperTable[Final Sort], 0)), "")</f>
        <v/>
      </c>
      <c r="C205" s="21" t="str">
        <f>IFERROR(INDEX(HelperTable[Grant Name], MATCH(InflationTable[[#This Row],[CFDA]], HelperTable[CFDA], 0)), "")</f>
        <v/>
      </c>
      <c r="D205" s="21" t="str">
        <f>IFERROR(INDEX(HelperTable[FY 2010 Nominal], MATCH(InflationTable[[#This Row],[CFDA]], HelperTable[CFDA], 0)), "")</f>
        <v/>
      </c>
      <c r="E205" s="25" t="str">
        <f>IFERROR(INDEX(HelperTable[FY 2018 Nominal], MATCH(InflationTable[[#This Row],[CFDA]], HelperTable[CFDA], 0)), "")</f>
        <v/>
      </c>
      <c r="F205" s="25" t="str">
        <f>IFERROR(INDEX(HelperTable[Cost of Inflation (Difference between 2010 &amp; 2018 Nominal)], MATCH(InflationTable[[#This Row],[CFDA]], HelperTable[CFDA], 0)), "")</f>
        <v/>
      </c>
    </row>
    <row r="206" spans="2:6" x14ac:dyDescent="0.3">
      <c r="B206" s="21" t="str">
        <f>IFERROR(INDEX(HelperTable[CFDA], MATCH('Helper Table'!H206, HelperTable[Final Sort], 0)), "")</f>
        <v/>
      </c>
      <c r="C206" s="21" t="str">
        <f>IFERROR(INDEX(HelperTable[Grant Name], MATCH(InflationTable[[#This Row],[CFDA]], HelperTable[CFDA], 0)), "")</f>
        <v/>
      </c>
      <c r="D206" s="21" t="str">
        <f>IFERROR(INDEX(HelperTable[FY 2010 Nominal], MATCH(InflationTable[[#This Row],[CFDA]], HelperTable[CFDA], 0)), "")</f>
        <v/>
      </c>
      <c r="E206" s="25" t="str">
        <f>IFERROR(INDEX(HelperTable[FY 2018 Nominal], MATCH(InflationTable[[#This Row],[CFDA]], HelperTable[CFDA], 0)), "")</f>
        <v/>
      </c>
      <c r="F206" s="25" t="str">
        <f>IFERROR(INDEX(HelperTable[Cost of Inflation (Difference between 2010 &amp; 2018 Nominal)], MATCH(InflationTable[[#This Row],[CFDA]], HelperTable[CFDA], 0)), "")</f>
        <v/>
      </c>
    </row>
    <row r="207" spans="2:6" x14ac:dyDescent="0.3">
      <c r="B207" s="21" t="str">
        <f>IFERROR(INDEX(HelperTable[CFDA], MATCH('Helper Table'!H207, HelperTable[Final Sort], 0)), "")</f>
        <v/>
      </c>
      <c r="C207" s="21" t="str">
        <f>IFERROR(INDEX(HelperTable[Grant Name], MATCH(InflationTable[[#This Row],[CFDA]], HelperTable[CFDA], 0)), "")</f>
        <v/>
      </c>
      <c r="D207" s="21" t="str">
        <f>IFERROR(INDEX(HelperTable[FY 2010 Nominal], MATCH(InflationTable[[#This Row],[CFDA]], HelperTable[CFDA], 0)), "")</f>
        <v/>
      </c>
      <c r="E207" s="25" t="str">
        <f>IFERROR(INDEX(HelperTable[FY 2018 Nominal], MATCH(InflationTable[[#This Row],[CFDA]], HelperTable[CFDA], 0)), "")</f>
        <v/>
      </c>
      <c r="F207" s="25" t="str">
        <f>IFERROR(INDEX(HelperTable[Cost of Inflation (Difference between 2010 &amp; 2018 Nominal)], MATCH(InflationTable[[#This Row],[CFDA]], HelperTable[CFDA], 0)), "")</f>
        <v/>
      </c>
    </row>
    <row r="208" spans="2:6" x14ac:dyDescent="0.3">
      <c r="B208" s="21" t="str">
        <f>IFERROR(INDEX(HelperTable[CFDA], MATCH('Helper Table'!H208, HelperTable[Final Sort], 0)), "")</f>
        <v/>
      </c>
      <c r="C208" s="21" t="str">
        <f>IFERROR(INDEX(HelperTable[Grant Name], MATCH(InflationTable[[#This Row],[CFDA]], HelperTable[CFDA], 0)), "")</f>
        <v/>
      </c>
      <c r="D208" s="21" t="str">
        <f>IFERROR(INDEX(HelperTable[FY 2010 Nominal], MATCH(InflationTable[[#This Row],[CFDA]], HelperTable[CFDA], 0)), "")</f>
        <v/>
      </c>
      <c r="E208" s="25" t="str">
        <f>IFERROR(INDEX(HelperTable[FY 2018 Nominal], MATCH(InflationTable[[#This Row],[CFDA]], HelperTable[CFDA], 0)), "")</f>
        <v/>
      </c>
      <c r="F208" s="25" t="str">
        <f>IFERROR(INDEX(HelperTable[Cost of Inflation (Difference between 2010 &amp; 2018 Nominal)], MATCH(InflationTable[[#This Row],[CFDA]], HelperTable[CFDA], 0)), "")</f>
        <v/>
      </c>
    </row>
    <row r="209" spans="2:6" x14ac:dyDescent="0.3">
      <c r="B209" s="21" t="str">
        <f>IFERROR(INDEX(HelperTable[CFDA], MATCH('Helper Table'!H209, HelperTable[Final Sort], 0)), "")</f>
        <v/>
      </c>
      <c r="C209" s="21" t="str">
        <f>IFERROR(INDEX(HelperTable[Grant Name], MATCH(InflationTable[[#This Row],[CFDA]], HelperTable[CFDA], 0)), "")</f>
        <v/>
      </c>
      <c r="D209" s="21" t="str">
        <f>IFERROR(INDEX(HelperTable[FY 2010 Nominal], MATCH(InflationTable[[#This Row],[CFDA]], HelperTable[CFDA], 0)), "")</f>
        <v/>
      </c>
      <c r="E209" s="25" t="str">
        <f>IFERROR(INDEX(HelperTable[FY 2018 Nominal], MATCH(InflationTable[[#This Row],[CFDA]], HelperTable[CFDA], 0)), "")</f>
        <v/>
      </c>
      <c r="F209" s="25" t="str">
        <f>IFERROR(INDEX(HelperTable[Cost of Inflation (Difference between 2010 &amp; 2018 Nominal)], MATCH(InflationTable[[#This Row],[CFDA]], HelperTable[CFDA], 0)), "")</f>
        <v/>
      </c>
    </row>
    <row r="210" spans="2:6" x14ac:dyDescent="0.3">
      <c r="B210" s="21" t="str">
        <f>IFERROR(INDEX(HelperTable[CFDA], MATCH('Helper Table'!H210, HelperTable[Final Sort], 0)), "")</f>
        <v/>
      </c>
      <c r="C210" s="21" t="str">
        <f>IFERROR(INDEX(HelperTable[Grant Name], MATCH(InflationTable[[#This Row],[CFDA]], HelperTable[CFDA], 0)), "")</f>
        <v/>
      </c>
      <c r="D210" s="21" t="str">
        <f>IFERROR(INDEX(HelperTable[FY 2010 Nominal], MATCH(InflationTable[[#This Row],[CFDA]], HelperTable[CFDA], 0)), "")</f>
        <v/>
      </c>
      <c r="E210" s="25" t="str">
        <f>IFERROR(INDEX(HelperTable[FY 2018 Nominal], MATCH(InflationTable[[#This Row],[CFDA]], HelperTable[CFDA], 0)), "")</f>
        <v/>
      </c>
      <c r="F210" s="25" t="str">
        <f>IFERROR(INDEX(HelperTable[Cost of Inflation (Difference between 2010 &amp; 2018 Nominal)], MATCH(InflationTable[[#This Row],[CFDA]], HelperTable[CFDA], 0)), "")</f>
        <v/>
      </c>
    </row>
    <row r="211" spans="2:6" x14ac:dyDescent="0.3">
      <c r="B211" s="21" t="str">
        <f>IFERROR(INDEX(HelperTable[CFDA], MATCH('Helper Table'!H211, HelperTable[Final Sort], 0)), "")</f>
        <v/>
      </c>
      <c r="C211" s="21" t="str">
        <f>IFERROR(INDEX(HelperTable[Grant Name], MATCH(InflationTable[[#This Row],[CFDA]], HelperTable[CFDA], 0)), "")</f>
        <v/>
      </c>
      <c r="D211" s="21" t="str">
        <f>IFERROR(INDEX(HelperTable[FY 2010 Nominal], MATCH(InflationTable[[#This Row],[CFDA]], HelperTable[CFDA], 0)), "")</f>
        <v/>
      </c>
      <c r="E211" s="25" t="str">
        <f>IFERROR(INDEX(HelperTable[FY 2018 Nominal], MATCH(InflationTable[[#This Row],[CFDA]], HelperTable[CFDA], 0)), "")</f>
        <v/>
      </c>
      <c r="F211" s="25" t="str">
        <f>IFERROR(INDEX(HelperTable[Cost of Inflation (Difference between 2010 &amp; 2018 Nominal)], MATCH(InflationTable[[#This Row],[CFDA]], HelperTable[CFDA], 0)), "")</f>
        <v/>
      </c>
    </row>
    <row r="212" spans="2:6" x14ac:dyDescent="0.3">
      <c r="B212" s="21" t="str">
        <f>IFERROR(INDEX(HelperTable[CFDA], MATCH('Helper Table'!H212, HelperTable[Final Sort], 0)), "")</f>
        <v/>
      </c>
      <c r="C212" s="21" t="str">
        <f>IFERROR(INDEX(HelperTable[Grant Name], MATCH(InflationTable[[#This Row],[CFDA]], HelperTable[CFDA], 0)), "")</f>
        <v/>
      </c>
      <c r="D212" s="21" t="str">
        <f>IFERROR(INDEX(HelperTable[FY 2010 Nominal], MATCH(InflationTable[[#This Row],[CFDA]], HelperTable[CFDA], 0)), "")</f>
        <v/>
      </c>
      <c r="E212" s="25" t="str">
        <f>IFERROR(INDEX(HelperTable[FY 2018 Nominal], MATCH(InflationTable[[#This Row],[CFDA]], HelperTable[CFDA], 0)), "")</f>
        <v/>
      </c>
      <c r="F212" s="25" t="str">
        <f>IFERROR(INDEX(HelperTable[Cost of Inflation (Difference between 2010 &amp; 2018 Nominal)], MATCH(InflationTable[[#This Row],[CFDA]], HelperTable[CFDA], 0)), "")</f>
        <v/>
      </c>
    </row>
    <row r="213" spans="2:6" x14ac:dyDescent="0.3">
      <c r="B213" s="21" t="str">
        <f>IFERROR(INDEX(HelperTable[CFDA], MATCH('Helper Table'!H213, HelperTable[Final Sort], 0)), "")</f>
        <v/>
      </c>
      <c r="C213" s="21" t="str">
        <f>IFERROR(INDEX(HelperTable[Grant Name], MATCH(InflationTable[[#This Row],[CFDA]], HelperTable[CFDA], 0)), "")</f>
        <v/>
      </c>
      <c r="D213" s="21" t="str">
        <f>IFERROR(INDEX(HelperTable[FY 2010 Nominal], MATCH(InflationTable[[#This Row],[CFDA]], HelperTable[CFDA], 0)), "")</f>
        <v/>
      </c>
      <c r="E213" s="25" t="str">
        <f>IFERROR(INDEX(HelperTable[FY 2018 Nominal], MATCH(InflationTable[[#This Row],[CFDA]], HelperTable[CFDA], 0)), "")</f>
        <v/>
      </c>
      <c r="F213" s="25" t="str">
        <f>IFERROR(INDEX(HelperTable[Cost of Inflation (Difference between 2010 &amp; 2018 Nominal)], MATCH(InflationTable[[#This Row],[CFDA]], HelperTable[CFDA], 0)), "")</f>
        <v/>
      </c>
    </row>
    <row r="214" spans="2:6" x14ac:dyDescent="0.3">
      <c r="B214" s="21" t="str">
        <f>IFERROR(INDEX(HelperTable[CFDA], MATCH('Helper Table'!H214, HelperTable[Final Sort], 0)), "")</f>
        <v/>
      </c>
      <c r="C214" s="21" t="str">
        <f>IFERROR(INDEX(HelperTable[Grant Name], MATCH(InflationTable[[#This Row],[CFDA]], HelperTable[CFDA], 0)), "")</f>
        <v/>
      </c>
      <c r="D214" s="21" t="str">
        <f>IFERROR(INDEX(HelperTable[FY 2010 Nominal], MATCH(InflationTable[[#This Row],[CFDA]], HelperTable[CFDA], 0)), "")</f>
        <v/>
      </c>
      <c r="E214" s="25" t="str">
        <f>IFERROR(INDEX(HelperTable[FY 2018 Nominal], MATCH(InflationTable[[#This Row],[CFDA]], HelperTable[CFDA], 0)), "")</f>
        <v/>
      </c>
      <c r="F214" s="25" t="str">
        <f>IFERROR(INDEX(HelperTable[Cost of Inflation (Difference between 2010 &amp; 2018 Nominal)], MATCH(InflationTable[[#This Row],[CFDA]], HelperTable[CFDA], 0)), "")</f>
        <v/>
      </c>
    </row>
    <row r="215" spans="2:6" x14ac:dyDescent="0.3">
      <c r="B215" s="21" t="str">
        <f>IFERROR(INDEX(HelperTable[CFDA], MATCH('Helper Table'!H215, HelperTable[Final Sort], 0)), "")</f>
        <v/>
      </c>
      <c r="C215" s="21" t="str">
        <f>IFERROR(INDEX(HelperTable[Grant Name], MATCH(InflationTable[[#This Row],[CFDA]], HelperTable[CFDA], 0)), "")</f>
        <v/>
      </c>
      <c r="D215" s="21" t="str">
        <f>IFERROR(INDEX(HelperTable[FY 2010 Nominal], MATCH(InflationTable[[#This Row],[CFDA]], HelperTable[CFDA], 0)), "")</f>
        <v/>
      </c>
      <c r="E215" s="25" t="str">
        <f>IFERROR(INDEX(HelperTable[FY 2018 Nominal], MATCH(InflationTable[[#This Row],[CFDA]], HelperTable[CFDA], 0)), "")</f>
        <v/>
      </c>
      <c r="F215" s="25" t="str">
        <f>IFERROR(INDEX(HelperTable[Cost of Inflation (Difference between 2010 &amp; 2018 Nominal)], MATCH(InflationTable[[#This Row],[CFDA]], HelperTable[CFDA], 0)), "")</f>
        <v/>
      </c>
    </row>
    <row r="216" spans="2:6" x14ac:dyDescent="0.3">
      <c r="B216" s="21" t="str">
        <f>IFERROR(INDEX(HelperTable[CFDA], MATCH('Helper Table'!H216, HelperTable[Final Sort], 0)), "")</f>
        <v/>
      </c>
      <c r="C216" s="21" t="str">
        <f>IFERROR(INDEX(HelperTable[Grant Name], MATCH(InflationTable[[#This Row],[CFDA]], HelperTable[CFDA], 0)), "")</f>
        <v/>
      </c>
      <c r="D216" s="21" t="str">
        <f>IFERROR(INDEX(HelperTable[FY 2010 Nominal], MATCH(InflationTable[[#This Row],[CFDA]], HelperTable[CFDA], 0)), "")</f>
        <v/>
      </c>
      <c r="E216" s="25" t="str">
        <f>IFERROR(INDEX(HelperTable[FY 2018 Nominal], MATCH(InflationTable[[#This Row],[CFDA]], HelperTable[CFDA], 0)), "")</f>
        <v/>
      </c>
      <c r="F216" s="25" t="str">
        <f>IFERROR(INDEX(HelperTable[Cost of Inflation (Difference between 2010 &amp; 2018 Nominal)], MATCH(InflationTable[[#This Row],[CFDA]], HelperTable[CFDA], 0)), "")</f>
        <v/>
      </c>
    </row>
    <row r="217" spans="2:6" x14ac:dyDescent="0.3">
      <c r="B217" s="21" t="str">
        <f>IFERROR(INDEX(HelperTable[CFDA], MATCH('Helper Table'!H217, HelperTable[Final Sort], 0)), "")</f>
        <v/>
      </c>
      <c r="C217" s="21" t="str">
        <f>IFERROR(INDEX(HelperTable[Grant Name], MATCH(InflationTable[[#This Row],[CFDA]], HelperTable[CFDA], 0)), "")</f>
        <v/>
      </c>
      <c r="D217" s="21" t="str">
        <f>IFERROR(INDEX(HelperTable[FY 2010 Nominal], MATCH(InflationTable[[#This Row],[CFDA]], HelperTable[CFDA], 0)), "")</f>
        <v/>
      </c>
      <c r="E217" s="25" t="str">
        <f>IFERROR(INDEX(HelperTable[FY 2018 Nominal], MATCH(InflationTable[[#This Row],[CFDA]], HelperTable[CFDA], 0)), "")</f>
        <v/>
      </c>
      <c r="F217" s="25" t="str">
        <f>IFERROR(INDEX(HelperTable[Cost of Inflation (Difference between 2010 &amp; 2018 Nominal)], MATCH(InflationTable[[#This Row],[CFDA]], HelperTable[CFDA], 0)), "")</f>
        <v/>
      </c>
    </row>
    <row r="218" spans="2:6" x14ac:dyDescent="0.3">
      <c r="B218" s="21" t="str">
        <f>IFERROR(INDEX(HelperTable[CFDA], MATCH('Helper Table'!H218, HelperTable[Final Sort], 0)), "")</f>
        <v/>
      </c>
      <c r="C218" s="21" t="str">
        <f>IFERROR(INDEX(HelperTable[Grant Name], MATCH(InflationTable[[#This Row],[CFDA]], HelperTable[CFDA], 0)), "")</f>
        <v/>
      </c>
      <c r="D218" s="21" t="str">
        <f>IFERROR(INDEX(HelperTable[FY 2010 Nominal], MATCH(InflationTable[[#This Row],[CFDA]], HelperTable[CFDA], 0)), "")</f>
        <v/>
      </c>
      <c r="E218" s="25" t="str">
        <f>IFERROR(INDEX(HelperTable[FY 2018 Nominal], MATCH(InflationTable[[#This Row],[CFDA]], HelperTable[CFDA], 0)), "")</f>
        <v/>
      </c>
      <c r="F218" s="25" t="str">
        <f>IFERROR(INDEX(HelperTable[Cost of Inflation (Difference between 2010 &amp; 2018 Nominal)], MATCH(InflationTable[[#This Row],[CFDA]], HelperTable[CFDA], 0)), "")</f>
        <v/>
      </c>
    </row>
    <row r="219" spans="2:6" x14ac:dyDescent="0.3">
      <c r="B219" s="21" t="str">
        <f>IFERROR(INDEX(HelperTable[CFDA], MATCH('Helper Table'!H219, HelperTable[Final Sort], 0)), "")</f>
        <v/>
      </c>
      <c r="C219" s="21" t="str">
        <f>IFERROR(INDEX(HelperTable[Grant Name], MATCH(InflationTable[[#This Row],[CFDA]], HelperTable[CFDA], 0)), "")</f>
        <v/>
      </c>
      <c r="D219" s="21" t="str">
        <f>IFERROR(INDEX(HelperTable[FY 2010 Nominal], MATCH(InflationTable[[#This Row],[CFDA]], HelperTable[CFDA], 0)), "")</f>
        <v/>
      </c>
      <c r="E219" s="25" t="str">
        <f>IFERROR(INDEX(HelperTable[FY 2018 Nominal], MATCH(InflationTable[[#This Row],[CFDA]], HelperTable[CFDA], 0)), "")</f>
        <v/>
      </c>
      <c r="F219" s="25" t="str">
        <f>IFERROR(INDEX(HelperTable[Cost of Inflation (Difference between 2010 &amp; 2018 Nominal)], MATCH(InflationTable[[#This Row],[CFDA]], HelperTable[CFDA], 0)), "")</f>
        <v/>
      </c>
    </row>
    <row r="220" spans="2:6" x14ac:dyDescent="0.3">
      <c r="B220" s="21" t="str">
        <f>IFERROR(INDEX(HelperTable[CFDA], MATCH('Helper Table'!H220, HelperTable[Final Sort], 0)), "")</f>
        <v/>
      </c>
      <c r="C220" s="21" t="str">
        <f>IFERROR(INDEX(HelperTable[Grant Name], MATCH(InflationTable[[#This Row],[CFDA]], HelperTable[CFDA], 0)), "")</f>
        <v/>
      </c>
      <c r="D220" s="21" t="str">
        <f>IFERROR(INDEX(HelperTable[FY 2010 Nominal], MATCH(InflationTable[[#This Row],[CFDA]], HelperTable[CFDA], 0)), "")</f>
        <v/>
      </c>
      <c r="E220" s="25" t="str">
        <f>IFERROR(INDEX(HelperTable[FY 2018 Nominal], MATCH(InflationTable[[#This Row],[CFDA]], HelperTable[CFDA], 0)), "")</f>
        <v/>
      </c>
      <c r="F220" s="25" t="str">
        <f>IFERROR(INDEX(HelperTable[Cost of Inflation (Difference between 2010 &amp; 2018 Nominal)], MATCH(InflationTable[[#This Row],[CFDA]], HelperTable[CFDA], 0)), "")</f>
        <v/>
      </c>
    </row>
    <row r="221" spans="2:6" x14ac:dyDescent="0.3">
      <c r="B221" s="21" t="str">
        <f>IFERROR(INDEX(HelperTable[CFDA], MATCH('Helper Table'!H221, HelperTable[Final Sort], 0)), "")</f>
        <v/>
      </c>
      <c r="C221" s="21" t="str">
        <f>IFERROR(INDEX(HelperTable[Grant Name], MATCH(InflationTable[[#This Row],[CFDA]], HelperTable[CFDA], 0)), "")</f>
        <v/>
      </c>
      <c r="D221" s="21" t="str">
        <f>IFERROR(INDEX(HelperTable[FY 2010 Nominal], MATCH(InflationTable[[#This Row],[CFDA]], HelperTable[CFDA], 0)), "")</f>
        <v/>
      </c>
      <c r="E221" s="25" t="str">
        <f>IFERROR(INDEX(HelperTable[FY 2018 Nominal], MATCH(InflationTable[[#This Row],[CFDA]], HelperTable[CFDA], 0)), "")</f>
        <v/>
      </c>
      <c r="F221" s="25" t="str">
        <f>IFERROR(INDEX(HelperTable[Cost of Inflation (Difference between 2010 &amp; 2018 Nominal)], MATCH(InflationTable[[#This Row],[CFDA]], HelperTable[CFDA], 0)), "")</f>
        <v/>
      </c>
    </row>
    <row r="222" spans="2:6" x14ac:dyDescent="0.3">
      <c r="B222" s="21" t="str">
        <f>IFERROR(INDEX(HelperTable[CFDA], MATCH('Helper Table'!H222, HelperTable[Final Sort], 0)), "")</f>
        <v/>
      </c>
      <c r="C222" s="21" t="str">
        <f>IFERROR(INDEX(HelperTable[Grant Name], MATCH(InflationTable[[#This Row],[CFDA]], HelperTable[CFDA], 0)), "")</f>
        <v/>
      </c>
      <c r="D222" s="21" t="str">
        <f>IFERROR(INDEX(HelperTable[FY 2010 Nominal], MATCH(InflationTable[[#This Row],[CFDA]], HelperTable[CFDA], 0)), "")</f>
        <v/>
      </c>
      <c r="E222" s="25" t="str">
        <f>IFERROR(INDEX(HelperTable[FY 2018 Nominal], MATCH(InflationTable[[#This Row],[CFDA]], HelperTable[CFDA], 0)), "")</f>
        <v/>
      </c>
      <c r="F222" s="25" t="str">
        <f>IFERROR(INDEX(HelperTable[Cost of Inflation (Difference between 2010 &amp; 2018 Nominal)], MATCH(InflationTable[[#This Row],[CFDA]], HelperTable[CFDA], 0)), "")</f>
        <v/>
      </c>
    </row>
    <row r="223" spans="2:6" x14ac:dyDescent="0.3">
      <c r="B223" s="21" t="str">
        <f>IFERROR(INDEX(HelperTable[CFDA], MATCH('Helper Table'!H223, HelperTable[Final Sort], 0)), "")</f>
        <v/>
      </c>
      <c r="C223" s="21" t="str">
        <f>IFERROR(INDEX(HelperTable[Grant Name], MATCH(InflationTable[[#This Row],[CFDA]], HelperTable[CFDA], 0)), "")</f>
        <v/>
      </c>
      <c r="D223" s="21" t="str">
        <f>IFERROR(INDEX(HelperTable[FY 2010 Nominal], MATCH(InflationTable[[#This Row],[CFDA]], HelperTable[CFDA], 0)), "")</f>
        <v/>
      </c>
      <c r="E223" s="25" t="str">
        <f>IFERROR(INDEX(HelperTable[FY 2018 Nominal], MATCH(InflationTable[[#This Row],[CFDA]], HelperTable[CFDA], 0)), "")</f>
        <v/>
      </c>
      <c r="F223" s="25" t="str">
        <f>IFERROR(INDEX(HelperTable[Cost of Inflation (Difference between 2010 &amp; 2018 Nominal)], MATCH(InflationTable[[#This Row],[CFDA]], HelperTable[CFDA], 0)), "")</f>
        <v/>
      </c>
    </row>
    <row r="224" spans="2:6" x14ac:dyDescent="0.3">
      <c r="B224" s="21" t="str">
        <f>IFERROR(INDEX(HelperTable[CFDA], MATCH('Helper Table'!H224, HelperTable[Final Sort], 0)), "")</f>
        <v/>
      </c>
      <c r="C224" s="21" t="str">
        <f>IFERROR(INDEX(HelperTable[Grant Name], MATCH(InflationTable[[#This Row],[CFDA]], HelperTable[CFDA], 0)), "")</f>
        <v/>
      </c>
      <c r="D224" s="21" t="str">
        <f>IFERROR(INDEX(HelperTable[FY 2010 Nominal], MATCH(InflationTable[[#This Row],[CFDA]], HelperTable[CFDA], 0)), "")</f>
        <v/>
      </c>
      <c r="E224" s="25" t="str">
        <f>IFERROR(INDEX(HelperTable[FY 2018 Nominal], MATCH(InflationTable[[#This Row],[CFDA]], HelperTable[CFDA], 0)), "")</f>
        <v/>
      </c>
      <c r="F224" s="25" t="str">
        <f>IFERROR(INDEX(HelperTable[Cost of Inflation (Difference between 2010 &amp; 2018 Nominal)], MATCH(InflationTable[[#This Row],[CFDA]], HelperTable[CFDA], 0)), "")</f>
        <v/>
      </c>
    </row>
    <row r="225" spans="2:6" x14ac:dyDescent="0.3">
      <c r="B225" s="21" t="str">
        <f>IFERROR(INDEX(HelperTable[CFDA], MATCH('Helper Table'!H225, HelperTable[Final Sort], 0)), "")</f>
        <v/>
      </c>
      <c r="C225" s="21" t="str">
        <f>IFERROR(INDEX(HelperTable[Grant Name], MATCH(InflationTable[[#This Row],[CFDA]], HelperTable[CFDA], 0)), "")</f>
        <v/>
      </c>
      <c r="D225" s="21" t="str">
        <f>IFERROR(INDEX(HelperTable[FY 2010 Nominal], MATCH(InflationTable[[#This Row],[CFDA]], HelperTable[CFDA], 0)), "")</f>
        <v/>
      </c>
      <c r="E225" s="25" t="str">
        <f>IFERROR(INDEX(HelperTable[FY 2018 Nominal], MATCH(InflationTable[[#This Row],[CFDA]], HelperTable[CFDA], 0)), "")</f>
        <v/>
      </c>
      <c r="F225" s="25" t="str">
        <f>IFERROR(INDEX(HelperTable[Cost of Inflation (Difference between 2010 &amp; 2018 Nominal)], MATCH(InflationTable[[#This Row],[CFDA]], HelperTable[CFDA], 0)), "")</f>
        <v/>
      </c>
    </row>
    <row r="226" spans="2:6" x14ac:dyDescent="0.3">
      <c r="B226" s="21" t="str">
        <f>IFERROR(INDEX(HelperTable[CFDA], MATCH('Helper Table'!H226, HelperTable[Final Sort], 0)), "")</f>
        <v/>
      </c>
      <c r="C226" s="21" t="str">
        <f>IFERROR(INDEX(HelperTable[Grant Name], MATCH(InflationTable[[#This Row],[CFDA]], HelperTable[CFDA], 0)), "")</f>
        <v/>
      </c>
      <c r="D226" s="21" t="str">
        <f>IFERROR(INDEX(HelperTable[FY 2010 Nominal], MATCH(InflationTable[[#This Row],[CFDA]], HelperTable[CFDA], 0)), "")</f>
        <v/>
      </c>
      <c r="E226" s="25" t="str">
        <f>IFERROR(INDEX(HelperTable[FY 2018 Nominal], MATCH(InflationTable[[#This Row],[CFDA]], HelperTable[CFDA], 0)), "")</f>
        <v/>
      </c>
      <c r="F226" s="25" t="str">
        <f>IFERROR(INDEX(HelperTable[Cost of Inflation (Difference between 2010 &amp; 2018 Nominal)], MATCH(InflationTable[[#This Row],[CFDA]], HelperTable[CFDA], 0)), "")</f>
        <v/>
      </c>
    </row>
    <row r="227" spans="2:6" x14ac:dyDescent="0.3">
      <c r="B227" s="21" t="str">
        <f>IFERROR(INDEX(HelperTable[CFDA], MATCH('Helper Table'!H227, HelperTable[Final Sort], 0)), "")</f>
        <v/>
      </c>
      <c r="C227" s="21" t="str">
        <f>IFERROR(INDEX(HelperTable[Grant Name], MATCH(InflationTable[[#This Row],[CFDA]], HelperTable[CFDA], 0)), "")</f>
        <v/>
      </c>
      <c r="D227" s="21" t="str">
        <f>IFERROR(INDEX(HelperTable[FY 2010 Nominal], MATCH(InflationTable[[#This Row],[CFDA]], HelperTable[CFDA], 0)), "")</f>
        <v/>
      </c>
      <c r="E227" s="25" t="str">
        <f>IFERROR(INDEX(HelperTable[FY 2018 Nominal], MATCH(InflationTable[[#This Row],[CFDA]], HelperTable[CFDA], 0)), "")</f>
        <v/>
      </c>
      <c r="F227" s="25" t="str">
        <f>IFERROR(INDEX(HelperTable[Cost of Inflation (Difference between 2010 &amp; 2018 Nominal)], MATCH(InflationTable[[#This Row],[CFDA]], HelperTable[CFDA], 0)), "")</f>
        <v/>
      </c>
    </row>
    <row r="228" spans="2:6" x14ac:dyDescent="0.3">
      <c r="B228" s="21" t="str">
        <f>IFERROR(INDEX(HelperTable[CFDA], MATCH('Helper Table'!H228, HelperTable[Final Sort], 0)), "")</f>
        <v/>
      </c>
      <c r="C228" s="21" t="str">
        <f>IFERROR(INDEX(HelperTable[Grant Name], MATCH(InflationTable[[#This Row],[CFDA]], HelperTable[CFDA], 0)), "")</f>
        <v/>
      </c>
      <c r="D228" s="21" t="str">
        <f>IFERROR(INDEX(HelperTable[FY 2010 Nominal], MATCH(InflationTable[[#This Row],[CFDA]], HelperTable[CFDA], 0)), "")</f>
        <v/>
      </c>
      <c r="E228" s="25" t="str">
        <f>IFERROR(INDEX(HelperTable[FY 2018 Nominal], MATCH(InflationTable[[#This Row],[CFDA]], HelperTable[CFDA], 0)), "")</f>
        <v/>
      </c>
      <c r="F228" s="25" t="str">
        <f>IFERROR(INDEX(HelperTable[Cost of Inflation (Difference between 2010 &amp; 2018 Nominal)], MATCH(InflationTable[[#This Row],[CFDA]], HelperTable[CFDA], 0)), "")</f>
        <v/>
      </c>
    </row>
    <row r="229" spans="2:6" x14ac:dyDescent="0.3">
      <c r="B229" s="21" t="str">
        <f>IFERROR(INDEX(HelperTable[CFDA], MATCH('Helper Table'!H229, HelperTable[Final Sort], 0)), "")</f>
        <v/>
      </c>
      <c r="C229" s="21" t="str">
        <f>IFERROR(INDEX(HelperTable[Grant Name], MATCH(InflationTable[[#This Row],[CFDA]], HelperTable[CFDA], 0)), "")</f>
        <v/>
      </c>
      <c r="D229" s="21" t="str">
        <f>IFERROR(INDEX(HelperTable[FY 2010 Nominal], MATCH(InflationTable[[#This Row],[CFDA]], HelperTable[CFDA], 0)), "")</f>
        <v/>
      </c>
      <c r="E229" s="25" t="str">
        <f>IFERROR(INDEX(HelperTable[FY 2018 Nominal], MATCH(InflationTable[[#This Row],[CFDA]], HelperTable[CFDA], 0)), "")</f>
        <v/>
      </c>
      <c r="F229" s="25" t="str">
        <f>IFERROR(INDEX(HelperTable[Cost of Inflation (Difference between 2010 &amp; 2018 Nominal)], MATCH(InflationTable[[#This Row],[CFDA]], HelperTable[CFDA], 0)), "")</f>
        <v/>
      </c>
    </row>
    <row r="230" spans="2:6" x14ac:dyDescent="0.3">
      <c r="B230" s="21" t="str">
        <f>IFERROR(INDEX(HelperTable[CFDA], MATCH('Helper Table'!H230, HelperTable[Final Sort], 0)), "")</f>
        <v/>
      </c>
      <c r="C230" s="21" t="str">
        <f>IFERROR(INDEX(HelperTable[Grant Name], MATCH(InflationTable[[#This Row],[CFDA]], HelperTable[CFDA], 0)), "")</f>
        <v/>
      </c>
      <c r="D230" s="21" t="str">
        <f>IFERROR(INDEX(HelperTable[FY 2010 Nominal], MATCH(InflationTable[[#This Row],[CFDA]], HelperTable[CFDA], 0)), "")</f>
        <v/>
      </c>
      <c r="E230" s="25" t="str">
        <f>IFERROR(INDEX(HelperTable[FY 2018 Nominal], MATCH(InflationTable[[#This Row],[CFDA]], HelperTable[CFDA], 0)), "")</f>
        <v/>
      </c>
      <c r="F230" s="25" t="str">
        <f>IFERROR(INDEX(HelperTable[Cost of Inflation (Difference between 2010 &amp; 2018 Nominal)], MATCH(InflationTable[[#This Row],[CFDA]], HelperTable[CFDA], 0)), "")</f>
        <v/>
      </c>
    </row>
    <row r="231" spans="2:6" x14ac:dyDescent="0.3">
      <c r="B231" s="21" t="str">
        <f>IFERROR(INDEX(HelperTable[CFDA], MATCH('Helper Table'!H231, HelperTable[Final Sort], 0)), "")</f>
        <v/>
      </c>
      <c r="C231" s="21" t="str">
        <f>IFERROR(INDEX(HelperTable[Grant Name], MATCH(InflationTable[[#This Row],[CFDA]], HelperTable[CFDA], 0)), "")</f>
        <v/>
      </c>
      <c r="D231" s="21" t="str">
        <f>IFERROR(INDEX(HelperTable[FY 2010 Nominal], MATCH(InflationTable[[#This Row],[CFDA]], HelperTable[CFDA], 0)), "")</f>
        <v/>
      </c>
      <c r="E231" s="25" t="str">
        <f>IFERROR(INDEX(HelperTable[FY 2018 Nominal], MATCH(InflationTable[[#This Row],[CFDA]], HelperTable[CFDA], 0)), "")</f>
        <v/>
      </c>
      <c r="F231" s="25" t="str">
        <f>IFERROR(INDEX(HelperTable[Cost of Inflation (Difference between 2010 &amp; 2018 Nominal)], MATCH(InflationTable[[#This Row],[CFDA]], HelperTable[CFDA], 0)), "")</f>
        <v/>
      </c>
    </row>
    <row r="232" spans="2:6" x14ac:dyDescent="0.3">
      <c r="B232" s="21" t="str">
        <f>IFERROR(INDEX(HelperTable[CFDA], MATCH('Helper Table'!H232, HelperTable[Final Sort], 0)), "")</f>
        <v/>
      </c>
      <c r="C232" s="21" t="str">
        <f>IFERROR(INDEX(HelperTable[Grant Name], MATCH(InflationTable[[#This Row],[CFDA]], HelperTable[CFDA], 0)), "")</f>
        <v/>
      </c>
      <c r="D232" s="21" t="str">
        <f>IFERROR(INDEX(HelperTable[FY 2010 Nominal], MATCH(InflationTable[[#This Row],[CFDA]], HelperTable[CFDA], 0)), "")</f>
        <v/>
      </c>
      <c r="E232" s="25" t="str">
        <f>IFERROR(INDEX(HelperTable[FY 2018 Nominal], MATCH(InflationTable[[#This Row],[CFDA]], HelperTable[CFDA], 0)), "")</f>
        <v/>
      </c>
      <c r="F232" s="25" t="str">
        <f>IFERROR(INDEX(HelperTable[Cost of Inflation (Difference between 2010 &amp; 2018 Nominal)], MATCH(InflationTable[[#This Row],[CFDA]], HelperTable[CFDA], 0)), "")</f>
        <v/>
      </c>
    </row>
    <row r="233" spans="2:6" x14ac:dyDescent="0.3">
      <c r="B233" s="21" t="str">
        <f>IFERROR(INDEX(HelperTable[CFDA], MATCH('Helper Table'!H233, HelperTable[Final Sort], 0)), "")</f>
        <v/>
      </c>
      <c r="C233" s="21" t="str">
        <f>IFERROR(INDEX(HelperTable[Grant Name], MATCH(InflationTable[[#This Row],[CFDA]], HelperTable[CFDA], 0)), "")</f>
        <v/>
      </c>
      <c r="D233" s="21" t="str">
        <f>IFERROR(INDEX(HelperTable[FY 2010 Nominal], MATCH(InflationTable[[#This Row],[CFDA]], HelperTable[CFDA], 0)), "")</f>
        <v/>
      </c>
      <c r="E233" s="25" t="str">
        <f>IFERROR(INDEX(HelperTable[FY 2018 Nominal], MATCH(InflationTable[[#This Row],[CFDA]], HelperTable[CFDA], 0)), "")</f>
        <v/>
      </c>
      <c r="F233" s="25" t="str">
        <f>IFERROR(INDEX(HelperTable[Cost of Inflation (Difference between 2010 &amp; 2018 Nominal)], MATCH(InflationTable[[#This Row],[CFDA]], HelperTable[CFDA], 0)), "")</f>
        <v/>
      </c>
    </row>
    <row r="234" spans="2:6" x14ac:dyDescent="0.3">
      <c r="B234" s="21" t="str">
        <f>IFERROR(INDEX(HelperTable[CFDA], MATCH('Helper Table'!H234, HelperTable[Final Sort], 0)), "")</f>
        <v/>
      </c>
      <c r="C234" s="21" t="str">
        <f>IFERROR(INDEX(HelperTable[Grant Name], MATCH(InflationTable[[#This Row],[CFDA]], HelperTable[CFDA], 0)), "")</f>
        <v/>
      </c>
      <c r="D234" s="21" t="str">
        <f>IFERROR(INDEX(HelperTable[FY 2010 Nominal], MATCH(InflationTable[[#This Row],[CFDA]], HelperTable[CFDA], 0)), "")</f>
        <v/>
      </c>
      <c r="E234" s="25" t="str">
        <f>IFERROR(INDEX(HelperTable[FY 2018 Nominal], MATCH(InflationTable[[#This Row],[CFDA]], HelperTable[CFDA], 0)), "")</f>
        <v/>
      </c>
      <c r="F234" s="25" t="str">
        <f>IFERROR(INDEX(HelperTable[Cost of Inflation (Difference between 2010 &amp; 2018 Nominal)], MATCH(InflationTable[[#This Row],[CFDA]], HelperTable[CFDA], 0)), "")</f>
        <v/>
      </c>
    </row>
    <row r="235" spans="2:6" x14ac:dyDescent="0.3">
      <c r="B235" s="21" t="str">
        <f>IFERROR(INDEX(HelperTable[CFDA], MATCH('Helper Table'!H235, HelperTable[Final Sort], 0)), "")</f>
        <v/>
      </c>
      <c r="C235" s="21" t="str">
        <f>IFERROR(INDEX(HelperTable[Grant Name], MATCH(InflationTable[[#This Row],[CFDA]], HelperTable[CFDA], 0)), "")</f>
        <v/>
      </c>
      <c r="D235" s="21" t="str">
        <f>IFERROR(INDEX(HelperTable[FY 2010 Nominal], MATCH(InflationTable[[#This Row],[CFDA]], HelperTable[CFDA], 0)), "")</f>
        <v/>
      </c>
      <c r="E235" s="25" t="str">
        <f>IFERROR(INDEX(HelperTable[FY 2018 Nominal], MATCH(InflationTable[[#This Row],[CFDA]], HelperTable[CFDA], 0)), "")</f>
        <v/>
      </c>
      <c r="F235" s="25" t="str">
        <f>IFERROR(INDEX(HelperTable[Cost of Inflation (Difference between 2010 &amp; 2018 Nominal)], MATCH(InflationTable[[#This Row],[CFDA]], HelperTable[CFDA], 0)), "")</f>
        <v/>
      </c>
    </row>
    <row r="236" spans="2:6" x14ac:dyDescent="0.3">
      <c r="B236" s="21" t="str">
        <f>IFERROR(INDEX(HelperTable[CFDA], MATCH('Helper Table'!H236, HelperTable[Final Sort], 0)), "")</f>
        <v/>
      </c>
      <c r="C236" s="21" t="str">
        <f>IFERROR(INDEX(HelperTable[Grant Name], MATCH(InflationTable[[#This Row],[CFDA]], HelperTable[CFDA], 0)), "")</f>
        <v/>
      </c>
      <c r="D236" s="21" t="str">
        <f>IFERROR(INDEX(HelperTable[FY 2010 Nominal], MATCH(InflationTable[[#This Row],[CFDA]], HelperTable[CFDA], 0)), "")</f>
        <v/>
      </c>
      <c r="E236" s="25" t="str">
        <f>IFERROR(INDEX(HelperTable[FY 2018 Nominal], MATCH(InflationTable[[#This Row],[CFDA]], HelperTable[CFDA], 0)), "")</f>
        <v/>
      </c>
      <c r="F236" s="25" t="str">
        <f>IFERROR(INDEX(HelperTable[Cost of Inflation (Difference between 2010 &amp; 2018 Nominal)], MATCH(InflationTable[[#This Row],[CFDA]], HelperTable[CFDA], 0)), "")</f>
        <v/>
      </c>
    </row>
    <row r="237" spans="2:6" x14ac:dyDescent="0.3">
      <c r="B237" s="21" t="str">
        <f>IFERROR(INDEX(HelperTable[CFDA], MATCH('Helper Table'!H237, HelperTable[Final Sort], 0)), "")</f>
        <v/>
      </c>
      <c r="C237" s="21" t="str">
        <f>IFERROR(INDEX(HelperTable[Grant Name], MATCH(InflationTable[[#This Row],[CFDA]], HelperTable[CFDA], 0)), "")</f>
        <v/>
      </c>
      <c r="D237" s="21" t="str">
        <f>IFERROR(INDEX(HelperTable[FY 2010 Nominal], MATCH(InflationTable[[#This Row],[CFDA]], HelperTable[CFDA], 0)), "")</f>
        <v/>
      </c>
      <c r="E237" s="25" t="str">
        <f>IFERROR(INDEX(HelperTable[FY 2018 Nominal], MATCH(InflationTable[[#This Row],[CFDA]], HelperTable[CFDA], 0)), "")</f>
        <v/>
      </c>
      <c r="F237" s="25" t="str">
        <f>IFERROR(INDEX(HelperTable[Cost of Inflation (Difference between 2010 &amp; 2018 Nominal)], MATCH(InflationTable[[#This Row],[CFDA]], HelperTable[CFDA], 0)), "")</f>
        <v/>
      </c>
    </row>
    <row r="238" spans="2:6" x14ac:dyDescent="0.3">
      <c r="B238" s="21" t="str">
        <f>IFERROR(INDEX(HelperTable[CFDA], MATCH('Helper Table'!H238, HelperTable[Final Sort], 0)), "")</f>
        <v/>
      </c>
      <c r="C238" s="21" t="str">
        <f>IFERROR(INDEX(HelperTable[Grant Name], MATCH(InflationTable[[#This Row],[CFDA]], HelperTable[CFDA], 0)), "")</f>
        <v/>
      </c>
      <c r="D238" s="21" t="str">
        <f>IFERROR(INDEX(HelperTable[FY 2010 Nominal], MATCH(InflationTable[[#This Row],[CFDA]], HelperTable[CFDA], 0)), "")</f>
        <v/>
      </c>
      <c r="E238" s="25" t="str">
        <f>IFERROR(INDEX(HelperTable[FY 2018 Nominal], MATCH(InflationTable[[#This Row],[CFDA]], HelperTable[CFDA], 0)), "")</f>
        <v/>
      </c>
      <c r="F238" s="25" t="str">
        <f>IFERROR(INDEX(HelperTable[Cost of Inflation (Difference between 2010 &amp; 2018 Nominal)], MATCH(InflationTable[[#This Row],[CFDA]], HelperTable[CFDA], 0)), "")</f>
        <v/>
      </c>
    </row>
    <row r="239" spans="2:6" x14ac:dyDescent="0.3">
      <c r="B239" s="21" t="str">
        <f>IFERROR(INDEX(HelperTable[CFDA], MATCH('Helper Table'!H239, HelperTable[Final Sort], 0)), "")</f>
        <v/>
      </c>
      <c r="C239" s="21" t="str">
        <f>IFERROR(INDEX(HelperTable[Grant Name], MATCH(InflationTable[[#This Row],[CFDA]], HelperTable[CFDA], 0)), "")</f>
        <v/>
      </c>
      <c r="D239" s="21" t="str">
        <f>IFERROR(INDEX(HelperTable[FY 2010 Nominal], MATCH(InflationTable[[#This Row],[CFDA]], HelperTable[CFDA], 0)), "")</f>
        <v/>
      </c>
      <c r="E239" s="25" t="str">
        <f>IFERROR(INDEX(HelperTable[FY 2018 Nominal], MATCH(InflationTable[[#This Row],[CFDA]], HelperTable[CFDA], 0)), "")</f>
        <v/>
      </c>
      <c r="F239" s="25" t="str">
        <f>IFERROR(INDEX(HelperTable[Cost of Inflation (Difference between 2010 &amp; 2018 Nominal)], MATCH(InflationTable[[#This Row],[CFDA]], HelperTable[CFDA], 0)), "")</f>
        <v/>
      </c>
    </row>
    <row r="240" spans="2:6" x14ac:dyDescent="0.3">
      <c r="B240" s="21" t="str">
        <f>IFERROR(INDEX(HelperTable[CFDA], MATCH('Helper Table'!H240, HelperTable[Final Sort], 0)), "")</f>
        <v/>
      </c>
      <c r="C240" s="21" t="str">
        <f>IFERROR(INDEX(HelperTable[Grant Name], MATCH(InflationTable[[#This Row],[CFDA]], HelperTable[CFDA], 0)), "")</f>
        <v/>
      </c>
      <c r="D240" s="21" t="str">
        <f>IFERROR(INDEX(HelperTable[FY 2010 Nominal], MATCH(InflationTable[[#This Row],[CFDA]], HelperTable[CFDA], 0)), "")</f>
        <v/>
      </c>
      <c r="E240" s="25" t="str">
        <f>IFERROR(INDEX(HelperTable[FY 2018 Nominal], MATCH(InflationTable[[#This Row],[CFDA]], HelperTable[CFDA], 0)), "")</f>
        <v/>
      </c>
      <c r="F240" s="25" t="str">
        <f>IFERROR(INDEX(HelperTable[Cost of Inflation (Difference between 2010 &amp; 2018 Nominal)], MATCH(InflationTable[[#This Row],[CFDA]], HelperTable[CFDA], 0)), "")</f>
        <v/>
      </c>
    </row>
    <row r="241" spans="2:6" x14ac:dyDescent="0.3">
      <c r="B241" s="21" t="str">
        <f>IFERROR(INDEX(HelperTable[CFDA], MATCH('Helper Table'!H241, HelperTable[Final Sort], 0)), "")</f>
        <v/>
      </c>
      <c r="C241" s="21" t="str">
        <f>IFERROR(INDEX(HelperTable[Grant Name], MATCH(InflationTable[[#This Row],[CFDA]], HelperTable[CFDA], 0)), "")</f>
        <v/>
      </c>
      <c r="D241" s="21" t="str">
        <f>IFERROR(INDEX(HelperTable[FY 2010 Nominal], MATCH(InflationTable[[#This Row],[CFDA]], HelperTable[CFDA], 0)), "")</f>
        <v/>
      </c>
      <c r="E241" s="25" t="str">
        <f>IFERROR(INDEX(HelperTable[FY 2018 Nominal], MATCH(InflationTable[[#This Row],[CFDA]], HelperTable[CFDA], 0)), "")</f>
        <v/>
      </c>
      <c r="F241" s="25" t="str">
        <f>IFERROR(INDEX(HelperTable[Cost of Inflation (Difference between 2010 &amp; 2018 Nominal)], MATCH(InflationTable[[#This Row],[CFDA]], HelperTable[CFDA], 0)), "")</f>
        <v/>
      </c>
    </row>
    <row r="242" spans="2:6" x14ac:dyDescent="0.3">
      <c r="B242" s="21" t="str">
        <f>IFERROR(INDEX(HelperTable[CFDA], MATCH('Helper Table'!H242, HelperTable[Final Sort], 0)), "")</f>
        <v/>
      </c>
      <c r="C242" s="21" t="str">
        <f>IFERROR(INDEX(HelperTable[Grant Name], MATCH(InflationTable[[#This Row],[CFDA]], HelperTable[CFDA], 0)), "")</f>
        <v/>
      </c>
      <c r="D242" s="21" t="str">
        <f>IFERROR(INDEX(HelperTable[FY 2010 Nominal], MATCH(InflationTable[[#This Row],[CFDA]], HelperTable[CFDA], 0)), "")</f>
        <v/>
      </c>
      <c r="E242" s="25" t="str">
        <f>IFERROR(INDEX(HelperTable[FY 2018 Nominal], MATCH(InflationTable[[#This Row],[CFDA]], HelperTable[CFDA], 0)), "")</f>
        <v/>
      </c>
      <c r="F242" s="25" t="str">
        <f>IFERROR(INDEX(HelperTable[Cost of Inflation (Difference between 2010 &amp; 2018 Nominal)], MATCH(InflationTable[[#This Row],[CFDA]], HelperTable[CFDA], 0)), "")</f>
        <v/>
      </c>
    </row>
    <row r="243" spans="2:6" x14ac:dyDescent="0.3">
      <c r="B243" s="21" t="str">
        <f>IFERROR(INDEX(HelperTable[CFDA], MATCH('Helper Table'!H243, HelperTable[Final Sort], 0)), "")</f>
        <v/>
      </c>
      <c r="C243" s="21" t="str">
        <f>IFERROR(INDEX(HelperTable[Grant Name], MATCH(InflationTable[[#This Row],[CFDA]], HelperTable[CFDA], 0)), "")</f>
        <v/>
      </c>
      <c r="D243" s="21" t="str">
        <f>IFERROR(INDEX(HelperTable[FY 2010 Nominal], MATCH(InflationTable[[#This Row],[CFDA]], HelperTable[CFDA], 0)), "")</f>
        <v/>
      </c>
      <c r="E243" s="25" t="str">
        <f>IFERROR(INDEX(HelperTable[FY 2018 Nominal], MATCH(InflationTable[[#This Row],[CFDA]], HelperTable[CFDA], 0)), "")</f>
        <v/>
      </c>
      <c r="F243" s="25" t="str">
        <f>IFERROR(INDEX(HelperTable[Cost of Inflation (Difference between 2010 &amp; 2018 Nominal)], MATCH(InflationTable[[#This Row],[CFDA]], HelperTable[CFDA], 0)), "")</f>
        <v/>
      </c>
    </row>
    <row r="244" spans="2:6" x14ac:dyDescent="0.3">
      <c r="B244" s="21" t="str">
        <f>IFERROR(INDEX(HelperTable[CFDA], MATCH('Helper Table'!H244, HelperTable[Final Sort], 0)), "")</f>
        <v/>
      </c>
      <c r="C244" s="21" t="str">
        <f>IFERROR(INDEX(HelperTable[Grant Name], MATCH(InflationTable[[#This Row],[CFDA]], HelperTable[CFDA], 0)), "")</f>
        <v/>
      </c>
      <c r="D244" s="21" t="str">
        <f>IFERROR(INDEX(HelperTable[FY 2010 Nominal], MATCH(InflationTable[[#This Row],[CFDA]], HelperTable[CFDA], 0)), "")</f>
        <v/>
      </c>
      <c r="E244" s="25" t="str">
        <f>IFERROR(INDEX(HelperTable[FY 2018 Nominal], MATCH(InflationTable[[#This Row],[CFDA]], HelperTable[CFDA], 0)), "")</f>
        <v/>
      </c>
      <c r="F244" s="25" t="str">
        <f>IFERROR(INDEX(HelperTable[Cost of Inflation (Difference between 2010 &amp; 2018 Nominal)], MATCH(InflationTable[[#This Row],[CFDA]], HelperTable[CFDA], 0)), "")</f>
        <v/>
      </c>
    </row>
    <row r="245" spans="2:6" x14ac:dyDescent="0.3">
      <c r="B245" s="21" t="str">
        <f>IFERROR(INDEX(HelperTable[CFDA], MATCH('Helper Table'!H245, HelperTable[Final Sort], 0)), "")</f>
        <v/>
      </c>
      <c r="C245" s="21" t="str">
        <f>IFERROR(INDEX(HelperTable[Grant Name], MATCH(InflationTable[[#This Row],[CFDA]], HelperTable[CFDA], 0)), "")</f>
        <v/>
      </c>
      <c r="D245" s="21" t="str">
        <f>IFERROR(INDEX(HelperTable[FY 2010 Nominal], MATCH(InflationTable[[#This Row],[CFDA]], HelperTable[CFDA], 0)), "")</f>
        <v/>
      </c>
      <c r="E245" s="25" t="str">
        <f>IFERROR(INDEX(HelperTable[FY 2018 Nominal], MATCH(InflationTable[[#This Row],[CFDA]], HelperTable[CFDA], 0)), "")</f>
        <v/>
      </c>
      <c r="F245" s="25" t="str">
        <f>IFERROR(INDEX(HelperTable[Cost of Inflation (Difference between 2010 &amp; 2018 Nominal)], MATCH(InflationTable[[#This Row],[CFDA]], HelperTable[CFDA], 0)), "")</f>
        <v/>
      </c>
    </row>
    <row r="246" spans="2:6" x14ac:dyDescent="0.3">
      <c r="B246" s="21" t="str">
        <f>IFERROR(INDEX(HelperTable[CFDA], MATCH('Helper Table'!H246, HelperTable[Final Sort], 0)), "")</f>
        <v/>
      </c>
      <c r="C246" s="21" t="str">
        <f>IFERROR(INDEX(HelperTable[Grant Name], MATCH(InflationTable[[#This Row],[CFDA]], HelperTable[CFDA], 0)), "")</f>
        <v/>
      </c>
      <c r="D246" s="21" t="str">
        <f>IFERROR(INDEX(HelperTable[FY 2010 Nominal], MATCH(InflationTable[[#This Row],[CFDA]], HelperTable[CFDA], 0)), "")</f>
        <v/>
      </c>
      <c r="E246" s="25" t="str">
        <f>IFERROR(INDEX(HelperTable[FY 2018 Nominal], MATCH(InflationTable[[#This Row],[CFDA]], HelperTable[CFDA], 0)), "")</f>
        <v/>
      </c>
      <c r="F246" s="25" t="str">
        <f>IFERROR(INDEX(HelperTable[Cost of Inflation (Difference between 2010 &amp; 2018 Nominal)], MATCH(InflationTable[[#This Row],[CFDA]], HelperTable[CFDA], 0)), "")</f>
        <v/>
      </c>
    </row>
    <row r="247" spans="2:6" x14ac:dyDescent="0.3">
      <c r="B247" s="21" t="str">
        <f>IFERROR(INDEX(HelperTable[CFDA], MATCH('Helper Table'!H247, HelperTable[Final Sort], 0)), "")</f>
        <v/>
      </c>
      <c r="C247" s="21" t="str">
        <f>IFERROR(INDEX(HelperTable[Grant Name], MATCH(InflationTable[[#This Row],[CFDA]], HelperTable[CFDA], 0)), "")</f>
        <v/>
      </c>
      <c r="D247" s="21" t="str">
        <f>IFERROR(INDEX(HelperTable[FY 2010 Nominal], MATCH(InflationTable[[#This Row],[CFDA]], HelperTable[CFDA], 0)), "")</f>
        <v/>
      </c>
      <c r="E247" s="25" t="str">
        <f>IFERROR(INDEX(HelperTable[FY 2018 Nominal], MATCH(InflationTable[[#This Row],[CFDA]], HelperTable[CFDA], 0)), "")</f>
        <v/>
      </c>
      <c r="F247" s="25" t="str">
        <f>IFERROR(INDEX(HelperTable[Cost of Inflation (Difference between 2010 &amp; 2018 Nominal)], MATCH(InflationTable[[#This Row],[CFDA]], HelperTable[CFDA], 0)), "")</f>
        <v/>
      </c>
    </row>
    <row r="248" spans="2:6" x14ac:dyDescent="0.3">
      <c r="B248" s="21" t="str">
        <f>IFERROR(INDEX(HelperTable[CFDA], MATCH('Helper Table'!H248, HelperTable[Final Sort], 0)), "")</f>
        <v/>
      </c>
      <c r="C248" s="21" t="str">
        <f>IFERROR(INDEX(HelperTable[Grant Name], MATCH(InflationTable[[#This Row],[CFDA]], HelperTable[CFDA], 0)), "")</f>
        <v/>
      </c>
      <c r="D248" s="21" t="str">
        <f>IFERROR(INDEX(HelperTable[FY 2010 Nominal], MATCH(InflationTable[[#This Row],[CFDA]], HelperTable[CFDA], 0)), "")</f>
        <v/>
      </c>
      <c r="E248" s="25" t="str">
        <f>IFERROR(INDEX(HelperTable[FY 2018 Nominal], MATCH(InflationTable[[#This Row],[CFDA]], HelperTable[CFDA], 0)), "")</f>
        <v/>
      </c>
      <c r="F248" s="25" t="str">
        <f>IFERROR(INDEX(HelperTable[Cost of Inflation (Difference between 2010 &amp; 2018 Nominal)], MATCH(InflationTable[[#This Row],[CFDA]], HelperTable[CFDA], 0)), "")</f>
        <v/>
      </c>
    </row>
    <row r="249" spans="2:6" x14ac:dyDescent="0.3">
      <c r="B249" s="21" t="str">
        <f>IFERROR(INDEX(HelperTable[CFDA], MATCH('Helper Table'!H249, HelperTable[Final Sort], 0)), "")</f>
        <v/>
      </c>
      <c r="C249" s="21" t="str">
        <f>IFERROR(INDEX(HelperTable[Grant Name], MATCH(InflationTable[[#This Row],[CFDA]], HelperTable[CFDA], 0)), "")</f>
        <v/>
      </c>
      <c r="D249" s="21" t="str">
        <f>IFERROR(INDEX(HelperTable[FY 2010 Nominal], MATCH(InflationTable[[#This Row],[CFDA]], HelperTable[CFDA], 0)), "")</f>
        <v/>
      </c>
      <c r="E249" s="25" t="str">
        <f>IFERROR(INDEX(HelperTable[FY 2018 Nominal], MATCH(InflationTable[[#This Row],[CFDA]], HelperTable[CFDA], 0)), "")</f>
        <v/>
      </c>
      <c r="F249" s="25" t="str">
        <f>IFERROR(INDEX(HelperTable[Cost of Inflation (Difference between 2010 &amp; 2018 Nominal)], MATCH(InflationTable[[#This Row],[CFDA]], HelperTable[CFDA], 0)), "")</f>
        <v/>
      </c>
    </row>
    <row r="250" spans="2:6" x14ac:dyDescent="0.3">
      <c r="B250" s="21" t="str">
        <f>IFERROR(INDEX(HelperTable[CFDA], MATCH('Helper Table'!H250, HelperTable[Final Sort], 0)), "")</f>
        <v/>
      </c>
      <c r="C250" s="21" t="str">
        <f>IFERROR(INDEX(HelperTable[Grant Name], MATCH(InflationTable[[#This Row],[CFDA]], HelperTable[CFDA], 0)), "")</f>
        <v/>
      </c>
      <c r="D250" s="21" t="str">
        <f>IFERROR(INDEX(HelperTable[FY 2010 Nominal], MATCH(InflationTable[[#This Row],[CFDA]], HelperTable[CFDA], 0)), "")</f>
        <v/>
      </c>
      <c r="E250" s="25" t="str">
        <f>IFERROR(INDEX(HelperTable[FY 2018 Nominal], MATCH(InflationTable[[#This Row],[CFDA]], HelperTable[CFDA], 0)), "")</f>
        <v/>
      </c>
      <c r="F250" s="25" t="str">
        <f>IFERROR(INDEX(HelperTable[Cost of Inflation (Difference between 2010 &amp; 2018 Nominal)], MATCH(InflationTable[[#This Row],[CFDA]], HelperTable[CFDA], 0)), "")</f>
        <v/>
      </c>
    </row>
    <row r="251" spans="2:6" x14ac:dyDescent="0.3">
      <c r="B251" s="21" t="str">
        <f>IFERROR(INDEX(HelperTable[CFDA], MATCH('Helper Table'!H251, HelperTable[Final Sort], 0)), "")</f>
        <v/>
      </c>
      <c r="C251" s="21" t="str">
        <f>IFERROR(INDEX(HelperTable[Grant Name], MATCH(InflationTable[[#This Row],[CFDA]], HelperTable[CFDA], 0)), "")</f>
        <v/>
      </c>
      <c r="D251" s="21" t="str">
        <f>IFERROR(INDEX(HelperTable[FY 2010 Nominal], MATCH(InflationTable[[#This Row],[CFDA]], HelperTable[CFDA], 0)), "")</f>
        <v/>
      </c>
      <c r="E251" s="25" t="str">
        <f>IFERROR(INDEX(HelperTable[FY 2018 Nominal], MATCH(InflationTable[[#This Row],[CFDA]], HelperTable[CFDA], 0)), "")</f>
        <v/>
      </c>
      <c r="F251" s="25" t="str">
        <f>IFERROR(INDEX(HelperTable[Cost of Inflation (Difference between 2010 &amp; 2018 Nominal)], MATCH(InflationTable[[#This Row],[CFDA]], HelperTable[CFDA], 0)), "")</f>
        <v/>
      </c>
    </row>
    <row r="252" spans="2:6" x14ac:dyDescent="0.3">
      <c r="B252" s="21" t="str">
        <f>IFERROR(INDEX(HelperTable[CFDA], MATCH('Helper Table'!H252, HelperTable[Final Sort], 0)), "")</f>
        <v/>
      </c>
      <c r="C252" s="21" t="str">
        <f>IFERROR(INDEX(HelperTable[Grant Name], MATCH(InflationTable[[#This Row],[CFDA]], HelperTable[CFDA], 0)), "")</f>
        <v/>
      </c>
      <c r="D252" s="21" t="str">
        <f>IFERROR(INDEX(HelperTable[FY 2010 Nominal], MATCH(InflationTable[[#This Row],[CFDA]], HelperTable[CFDA], 0)), "")</f>
        <v/>
      </c>
      <c r="E252" s="25" t="str">
        <f>IFERROR(INDEX(HelperTable[FY 2018 Nominal], MATCH(InflationTable[[#This Row],[CFDA]], HelperTable[CFDA], 0)), "")</f>
        <v/>
      </c>
      <c r="F252" s="25" t="str">
        <f>IFERROR(INDEX(HelperTable[Cost of Inflation (Difference between 2010 &amp; 2018 Nominal)], MATCH(InflationTable[[#This Row],[CFDA]], HelperTable[CFDA], 0)), "")</f>
        <v/>
      </c>
    </row>
    <row r="253" spans="2:6" x14ac:dyDescent="0.3">
      <c r="B253" s="21" t="str">
        <f>IFERROR(INDEX(HelperTable[CFDA], MATCH('Helper Table'!H253, HelperTable[Final Sort], 0)), "")</f>
        <v/>
      </c>
      <c r="C253" s="21" t="str">
        <f>IFERROR(INDEX(HelperTable[Grant Name], MATCH(InflationTable[[#This Row],[CFDA]], HelperTable[CFDA], 0)), "")</f>
        <v/>
      </c>
      <c r="D253" s="21" t="str">
        <f>IFERROR(INDEX(HelperTable[FY 2010 Nominal], MATCH(InflationTable[[#This Row],[CFDA]], HelperTable[CFDA], 0)), "")</f>
        <v/>
      </c>
      <c r="E253" s="25" t="str">
        <f>IFERROR(INDEX(HelperTable[FY 2018 Nominal], MATCH(InflationTable[[#This Row],[CFDA]], HelperTable[CFDA], 0)), "")</f>
        <v/>
      </c>
      <c r="F253" s="25" t="str">
        <f>IFERROR(INDEX(HelperTable[Cost of Inflation (Difference between 2010 &amp; 2018 Nominal)], MATCH(InflationTable[[#This Row],[CFDA]], HelperTable[CFDA], 0)), "")</f>
        <v/>
      </c>
    </row>
    <row r="254" spans="2:6" x14ac:dyDescent="0.3">
      <c r="B254" s="21" t="str">
        <f>IFERROR(INDEX(HelperTable[CFDA], MATCH('Helper Table'!H254, HelperTable[Final Sort], 0)), "")</f>
        <v/>
      </c>
      <c r="C254" s="21" t="str">
        <f>IFERROR(INDEX(HelperTable[Grant Name], MATCH(InflationTable[[#This Row],[CFDA]], HelperTable[CFDA], 0)), "")</f>
        <v/>
      </c>
      <c r="D254" s="21" t="str">
        <f>IFERROR(INDEX(HelperTable[FY 2010 Nominal], MATCH(InflationTable[[#This Row],[CFDA]], HelperTable[CFDA], 0)), "")</f>
        <v/>
      </c>
      <c r="E254" s="25" t="str">
        <f>IFERROR(INDEX(HelperTable[FY 2018 Nominal], MATCH(InflationTable[[#This Row],[CFDA]], HelperTable[CFDA], 0)), "")</f>
        <v/>
      </c>
      <c r="F254" s="25" t="str">
        <f>IFERROR(INDEX(HelperTable[Cost of Inflation (Difference between 2010 &amp; 2018 Nominal)], MATCH(InflationTable[[#This Row],[CFDA]], HelperTable[CFDA], 0)), "")</f>
        <v/>
      </c>
    </row>
    <row r="255" spans="2:6" x14ac:dyDescent="0.3">
      <c r="B255" s="21" t="str">
        <f>IFERROR(INDEX(HelperTable[CFDA], MATCH('Helper Table'!H255, HelperTable[Final Sort], 0)), "")</f>
        <v/>
      </c>
      <c r="C255" s="21" t="str">
        <f>IFERROR(INDEX(HelperTable[Grant Name], MATCH(InflationTable[[#This Row],[CFDA]], HelperTable[CFDA], 0)), "")</f>
        <v/>
      </c>
      <c r="D255" s="21" t="str">
        <f>IFERROR(INDEX(HelperTable[FY 2010 Nominal], MATCH(InflationTable[[#This Row],[CFDA]], HelperTable[CFDA], 0)), "")</f>
        <v/>
      </c>
      <c r="E255" s="25" t="str">
        <f>IFERROR(INDEX(HelperTable[FY 2018 Nominal], MATCH(InflationTable[[#This Row],[CFDA]], HelperTable[CFDA], 0)), "")</f>
        <v/>
      </c>
      <c r="F255" s="25" t="str">
        <f>IFERROR(INDEX(HelperTable[Cost of Inflation (Difference between 2010 &amp; 2018 Nominal)], MATCH(InflationTable[[#This Row],[CFDA]], HelperTable[CFDA], 0)), "")</f>
        <v/>
      </c>
    </row>
    <row r="256" spans="2:6" x14ac:dyDescent="0.3">
      <c r="B256" s="21" t="str">
        <f>IFERROR(INDEX(HelperTable[CFDA], MATCH('Helper Table'!H256, HelperTable[Final Sort], 0)), "")</f>
        <v/>
      </c>
      <c r="C256" s="21" t="str">
        <f>IFERROR(INDEX(HelperTable[Grant Name], MATCH(InflationTable[[#This Row],[CFDA]], HelperTable[CFDA], 0)), "")</f>
        <v/>
      </c>
      <c r="D256" s="21" t="str">
        <f>IFERROR(INDEX(HelperTable[FY 2010 Nominal], MATCH(InflationTable[[#This Row],[CFDA]], HelperTable[CFDA], 0)), "")</f>
        <v/>
      </c>
      <c r="E256" s="25" t="str">
        <f>IFERROR(INDEX(HelperTable[FY 2018 Nominal], MATCH(InflationTable[[#This Row],[CFDA]], HelperTable[CFDA], 0)), "")</f>
        <v/>
      </c>
      <c r="F256" s="25" t="str">
        <f>IFERROR(INDEX(HelperTable[Cost of Inflation (Difference between 2010 &amp; 2018 Nominal)], MATCH(InflationTable[[#This Row],[CFDA]], HelperTable[CFDA], 0)), "")</f>
        <v/>
      </c>
    </row>
    <row r="257" spans="2:6" x14ac:dyDescent="0.3">
      <c r="B257" s="21" t="str">
        <f>IFERROR(INDEX(HelperTable[CFDA], MATCH('Helper Table'!H257, HelperTable[Final Sort], 0)), "")</f>
        <v/>
      </c>
      <c r="C257" s="21" t="str">
        <f>IFERROR(INDEX(HelperTable[Grant Name], MATCH(InflationTable[[#This Row],[CFDA]], HelperTable[CFDA], 0)), "")</f>
        <v/>
      </c>
      <c r="D257" s="21" t="str">
        <f>IFERROR(INDEX(HelperTable[FY 2010 Nominal], MATCH(InflationTable[[#This Row],[CFDA]], HelperTable[CFDA], 0)), "")</f>
        <v/>
      </c>
      <c r="E257" s="25" t="str">
        <f>IFERROR(INDEX(HelperTable[FY 2018 Nominal], MATCH(InflationTable[[#This Row],[CFDA]], HelperTable[CFDA], 0)), "")</f>
        <v/>
      </c>
      <c r="F257" s="25" t="str">
        <f>IFERROR(INDEX(HelperTable[Cost of Inflation (Difference between 2010 &amp; 2018 Nominal)], MATCH(InflationTable[[#This Row],[CFDA]], HelperTable[CFDA], 0)), "")</f>
        <v/>
      </c>
    </row>
    <row r="258" spans="2:6" x14ac:dyDescent="0.3">
      <c r="B258" s="21" t="str">
        <f>IFERROR(INDEX(HelperTable[CFDA], MATCH('Helper Table'!H258, HelperTable[Final Sort], 0)), "")</f>
        <v/>
      </c>
      <c r="C258" s="21" t="str">
        <f>IFERROR(INDEX(HelperTable[Grant Name], MATCH(InflationTable[[#This Row],[CFDA]], HelperTable[CFDA], 0)), "")</f>
        <v/>
      </c>
      <c r="D258" s="21" t="str">
        <f>IFERROR(INDEX(HelperTable[FY 2010 Nominal], MATCH(InflationTable[[#This Row],[CFDA]], HelperTable[CFDA], 0)), "")</f>
        <v/>
      </c>
      <c r="E258" s="25" t="str">
        <f>IFERROR(INDEX(HelperTable[FY 2018 Nominal], MATCH(InflationTable[[#This Row],[CFDA]], HelperTable[CFDA], 0)), "")</f>
        <v/>
      </c>
      <c r="F258" s="25" t="str">
        <f>IFERROR(INDEX(HelperTable[Cost of Inflation (Difference between 2010 &amp; 2018 Nominal)], MATCH(InflationTable[[#This Row],[CFDA]], HelperTable[CFDA], 0)), "")</f>
        <v/>
      </c>
    </row>
    <row r="259" spans="2:6" x14ac:dyDescent="0.3">
      <c r="B259" s="21" t="str">
        <f>IFERROR(INDEX(HelperTable[CFDA], MATCH('Helper Table'!H259, HelperTable[Final Sort], 0)), "")</f>
        <v/>
      </c>
      <c r="C259" s="21" t="str">
        <f>IFERROR(INDEX(HelperTable[Grant Name], MATCH(InflationTable[[#This Row],[CFDA]], HelperTable[CFDA], 0)), "")</f>
        <v/>
      </c>
      <c r="D259" s="21" t="str">
        <f>IFERROR(INDEX(HelperTable[FY 2010 Nominal], MATCH(InflationTable[[#This Row],[CFDA]], HelperTable[CFDA], 0)), "")</f>
        <v/>
      </c>
      <c r="E259" s="25" t="str">
        <f>IFERROR(INDEX(HelperTable[FY 2018 Nominal], MATCH(InflationTable[[#This Row],[CFDA]], HelperTable[CFDA], 0)), "")</f>
        <v/>
      </c>
      <c r="F259" s="25" t="str">
        <f>IFERROR(INDEX(HelperTable[Cost of Inflation (Difference between 2010 &amp; 2018 Nominal)], MATCH(InflationTable[[#This Row],[CFDA]], HelperTable[CFDA], 0)), "")</f>
        <v/>
      </c>
    </row>
    <row r="260" spans="2:6" x14ac:dyDescent="0.3">
      <c r="B260" s="21" t="str">
        <f>IFERROR(INDEX(HelperTable[CFDA], MATCH('Helper Table'!H260, HelperTable[Final Sort], 0)), "")</f>
        <v/>
      </c>
      <c r="C260" s="21" t="str">
        <f>IFERROR(INDEX(HelperTable[Grant Name], MATCH(InflationTable[[#This Row],[CFDA]], HelperTable[CFDA], 0)), "")</f>
        <v/>
      </c>
      <c r="D260" s="21" t="str">
        <f>IFERROR(INDEX(HelperTable[FY 2010 Nominal], MATCH(InflationTable[[#This Row],[CFDA]], HelperTable[CFDA], 0)), "")</f>
        <v/>
      </c>
      <c r="E260" s="25" t="str">
        <f>IFERROR(INDEX(HelperTable[FY 2018 Nominal], MATCH(InflationTable[[#This Row],[CFDA]], HelperTable[CFDA], 0)), "")</f>
        <v/>
      </c>
      <c r="F260" s="25" t="str">
        <f>IFERROR(INDEX(HelperTable[Cost of Inflation (Difference between 2010 &amp; 2018 Nominal)], MATCH(InflationTable[[#This Row],[CFDA]], HelperTable[CFDA], 0)), "")</f>
        <v/>
      </c>
    </row>
    <row r="261" spans="2:6" x14ac:dyDescent="0.3">
      <c r="B261" s="21" t="str">
        <f>IFERROR(INDEX(HelperTable[CFDA], MATCH('Helper Table'!H261, HelperTable[Final Sort], 0)), "")</f>
        <v/>
      </c>
      <c r="C261" s="21" t="str">
        <f>IFERROR(INDEX(HelperTable[Grant Name], MATCH(InflationTable[[#This Row],[CFDA]], HelperTable[CFDA], 0)), "")</f>
        <v/>
      </c>
      <c r="D261" s="21" t="str">
        <f>IFERROR(INDEX(HelperTable[FY 2010 Nominal], MATCH(InflationTable[[#This Row],[CFDA]], HelperTable[CFDA], 0)), "")</f>
        <v/>
      </c>
      <c r="E261" s="25" t="str">
        <f>IFERROR(INDEX(HelperTable[FY 2018 Nominal], MATCH(InflationTable[[#This Row],[CFDA]], HelperTable[CFDA], 0)), "")</f>
        <v/>
      </c>
      <c r="F261" s="25" t="str">
        <f>IFERROR(INDEX(HelperTable[Cost of Inflation (Difference between 2010 &amp; 2018 Nominal)], MATCH(InflationTable[[#This Row],[CFDA]], HelperTable[CFDA], 0)), "")</f>
        <v/>
      </c>
    </row>
    <row r="262" spans="2:6" x14ac:dyDescent="0.3">
      <c r="B262" s="21" t="str">
        <f>IFERROR(INDEX(HelperTable[CFDA], MATCH('Helper Table'!H262, HelperTable[Final Sort], 0)), "")</f>
        <v/>
      </c>
      <c r="C262" s="21" t="str">
        <f>IFERROR(INDEX(HelperTable[Grant Name], MATCH(InflationTable[[#This Row],[CFDA]], HelperTable[CFDA], 0)), "")</f>
        <v/>
      </c>
      <c r="D262" s="21" t="str">
        <f>IFERROR(INDEX(HelperTable[FY 2010 Nominal], MATCH(InflationTable[[#This Row],[CFDA]], HelperTable[CFDA], 0)), "")</f>
        <v/>
      </c>
      <c r="E262" s="25" t="str">
        <f>IFERROR(INDEX(HelperTable[FY 2018 Nominal], MATCH(InflationTable[[#This Row],[CFDA]], HelperTable[CFDA], 0)), "")</f>
        <v/>
      </c>
      <c r="F262" s="25" t="str">
        <f>IFERROR(INDEX(HelperTable[Cost of Inflation (Difference between 2010 &amp; 2018 Nominal)], MATCH(InflationTable[[#This Row],[CFDA]], HelperTable[CFDA], 0)), "")</f>
        <v/>
      </c>
    </row>
    <row r="263" spans="2:6" x14ac:dyDescent="0.3">
      <c r="B263" s="21" t="str">
        <f>IFERROR(INDEX(HelperTable[CFDA], MATCH('Helper Table'!H263, HelperTable[Final Sort], 0)), "")</f>
        <v/>
      </c>
      <c r="C263" s="21" t="str">
        <f>IFERROR(INDEX(HelperTable[Grant Name], MATCH(InflationTable[[#This Row],[CFDA]], HelperTable[CFDA], 0)), "")</f>
        <v/>
      </c>
      <c r="D263" s="21" t="str">
        <f>IFERROR(INDEX(HelperTable[FY 2010 Nominal], MATCH(InflationTable[[#This Row],[CFDA]], HelperTable[CFDA], 0)), "")</f>
        <v/>
      </c>
      <c r="E263" s="25" t="str">
        <f>IFERROR(INDEX(HelperTable[FY 2018 Nominal], MATCH(InflationTable[[#This Row],[CFDA]], HelperTable[CFDA], 0)), "")</f>
        <v/>
      </c>
      <c r="F263" s="25" t="str">
        <f>IFERROR(INDEX(HelperTable[Cost of Inflation (Difference between 2010 &amp; 2018 Nominal)], MATCH(InflationTable[[#This Row],[CFDA]], HelperTable[CFDA], 0)), "")</f>
        <v/>
      </c>
    </row>
    <row r="264" spans="2:6" x14ac:dyDescent="0.3">
      <c r="B264" s="21" t="str">
        <f>IFERROR(INDEX(HelperTable[CFDA], MATCH('Helper Table'!H264, HelperTable[Final Sort], 0)), "")</f>
        <v/>
      </c>
      <c r="C264" s="21" t="str">
        <f>IFERROR(INDEX(HelperTable[Grant Name], MATCH(InflationTable[[#This Row],[CFDA]], HelperTable[CFDA], 0)), "")</f>
        <v/>
      </c>
      <c r="D264" s="21" t="str">
        <f>IFERROR(INDEX(HelperTable[FY 2010 Nominal], MATCH(InflationTable[[#This Row],[CFDA]], HelperTable[CFDA], 0)), "")</f>
        <v/>
      </c>
      <c r="E264" s="25" t="str">
        <f>IFERROR(INDEX(HelperTable[FY 2018 Nominal], MATCH(InflationTable[[#This Row],[CFDA]], HelperTable[CFDA], 0)), "")</f>
        <v/>
      </c>
      <c r="F264" s="25" t="str">
        <f>IFERROR(INDEX(HelperTable[Cost of Inflation (Difference between 2010 &amp; 2018 Nominal)], MATCH(InflationTable[[#This Row],[CFDA]], HelperTable[CFDA], 0)), "")</f>
        <v/>
      </c>
    </row>
    <row r="265" spans="2:6" x14ac:dyDescent="0.3">
      <c r="B265" s="21" t="str">
        <f>IFERROR(INDEX(HelperTable[CFDA], MATCH('Helper Table'!H265, HelperTable[Final Sort], 0)), "")</f>
        <v/>
      </c>
      <c r="C265" s="21" t="str">
        <f>IFERROR(INDEX(HelperTable[Grant Name], MATCH(InflationTable[[#This Row],[CFDA]], HelperTable[CFDA], 0)), "")</f>
        <v/>
      </c>
      <c r="D265" s="21" t="str">
        <f>IFERROR(INDEX(HelperTable[FY 2010 Nominal], MATCH(InflationTable[[#This Row],[CFDA]], HelperTable[CFDA], 0)), "")</f>
        <v/>
      </c>
      <c r="E265" s="25" t="str">
        <f>IFERROR(INDEX(HelperTable[FY 2018 Nominal], MATCH(InflationTable[[#This Row],[CFDA]], HelperTable[CFDA], 0)), "")</f>
        <v/>
      </c>
      <c r="F265" s="25" t="str">
        <f>IFERROR(INDEX(HelperTable[Cost of Inflation (Difference between 2010 &amp; 2018 Nominal)], MATCH(InflationTable[[#This Row],[CFDA]], HelperTable[CFDA], 0)), "")</f>
        <v/>
      </c>
    </row>
    <row r="266" spans="2:6" x14ac:dyDescent="0.3">
      <c r="B266" s="21" t="str">
        <f>IFERROR(INDEX(HelperTable[CFDA], MATCH('Helper Table'!H266, HelperTable[Final Sort], 0)), "")</f>
        <v/>
      </c>
      <c r="C266" s="21" t="str">
        <f>IFERROR(INDEX(HelperTable[Grant Name], MATCH(InflationTable[[#This Row],[CFDA]], HelperTable[CFDA], 0)), "")</f>
        <v/>
      </c>
      <c r="D266" s="21" t="str">
        <f>IFERROR(INDEX(HelperTable[FY 2010 Nominal], MATCH(InflationTable[[#This Row],[CFDA]], HelperTable[CFDA], 0)), "")</f>
        <v/>
      </c>
      <c r="E266" s="25" t="str">
        <f>IFERROR(INDEX(HelperTable[FY 2018 Nominal], MATCH(InflationTable[[#This Row],[CFDA]], HelperTable[CFDA], 0)), "")</f>
        <v/>
      </c>
      <c r="F266" s="25" t="str">
        <f>IFERROR(INDEX(HelperTable[Cost of Inflation (Difference between 2010 &amp; 2018 Nominal)], MATCH(InflationTable[[#This Row],[CFDA]], HelperTable[CFDA], 0)), "")</f>
        <v/>
      </c>
    </row>
    <row r="267" spans="2:6" x14ac:dyDescent="0.3">
      <c r="B267" s="21" t="str">
        <f>IFERROR(INDEX(HelperTable[CFDA], MATCH('Helper Table'!H267, HelperTable[Final Sort], 0)), "")</f>
        <v/>
      </c>
      <c r="C267" s="21" t="str">
        <f>IFERROR(INDEX(HelperTable[Grant Name], MATCH(InflationTable[[#This Row],[CFDA]], HelperTable[CFDA], 0)), "")</f>
        <v/>
      </c>
      <c r="D267" s="21" t="str">
        <f>IFERROR(INDEX(HelperTable[FY 2010 Nominal], MATCH(InflationTable[[#This Row],[CFDA]], HelperTable[CFDA], 0)), "")</f>
        <v/>
      </c>
      <c r="E267" s="25" t="str">
        <f>IFERROR(INDEX(HelperTable[FY 2018 Nominal], MATCH(InflationTable[[#This Row],[CFDA]], HelperTable[CFDA], 0)), "")</f>
        <v/>
      </c>
      <c r="F267" s="25" t="str">
        <f>IFERROR(INDEX(HelperTable[Cost of Inflation (Difference between 2010 &amp; 2018 Nominal)], MATCH(InflationTable[[#This Row],[CFDA]], HelperTable[CFDA], 0)), "")</f>
        <v/>
      </c>
    </row>
    <row r="268" spans="2:6" x14ac:dyDescent="0.3">
      <c r="B268" s="21" t="str">
        <f>IFERROR(INDEX(HelperTable[CFDA], MATCH('Helper Table'!H268, HelperTable[Final Sort], 0)), "")</f>
        <v/>
      </c>
      <c r="C268" s="21" t="str">
        <f>IFERROR(INDEX(HelperTable[Grant Name], MATCH(InflationTable[[#This Row],[CFDA]], HelperTable[CFDA], 0)), "")</f>
        <v/>
      </c>
      <c r="D268" s="21" t="str">
        <f>IFERROR(INDEX(HelperTable[FY 2010 Nominal], MATCH(InflationTable[[#This Row],[CFDA]], HelperTable[CFDA], 0)), "")</f>
        <v/>
      </c>
      <c r="E268" s="25" t="str">
        <f>IFERROR(INDEX(HelperTable[FY 2018 Nominal], MATCH(InflationTable[[#This Row],[CFDA]], HelperTable[CFDA], 0)), "")</f>
        <v/>
      </c>
      <c r="F268" s="25" t="str">
        <f>IFERROR(INDEX(HelperTable[Cost of Inflation (Difference between 2010 &amp; 2018 Nominal)], MATCH(InflationTable[[#This Row],[CFDA]], HelperTable[CFDA], 0)), "")</f>
        <v/>
      </c>
    </row>
    <row r="269" spans="2:6" x14ac:dyDescent="0.3">
      <c r="B269" s="21" t="str">
        <f>IFERROR(INDEX(HelperTable[CFDA], MATCH('Helper Table'!H269, HelperTable[Final Sort], 0)), "")</f>
        <v/>
      </c>
      <c r="C269" s="21" t="str">
        <f>IFERROR(INDEX(HelperTable[Grant Name], MATCH(InflationTable[[#This Row],[CFDA]], HelperTable[CFDA], 0)), "")</f>
        <v/>
      </c>
      <c r="D269" s="21" t="str">
        <f>IFERROR(INDEX(HelperTable[FY 2010 Nominal], MATCH(InflationTable[[#This Row],[CFDA]], HelperTable[CFDA], 0)), "")</f>
        <v/>
      </c>
      <c r="E269" s="25" t="str">
        <f>IFERROR(INDEX(HelperTable[FY 2018 Nominal], MATCH(InflationTable[[#This Row],[CFDA]], HelperTable[CFDA], 0)), "")</f>
        <v/>
      </c>
      <c r="F269" s="25" t="str">
        <f>IFERROR(INDEX(HelperTable[Cost of Inflation (Difference between 2010 &amp; 2018 Nominal)], MATCH(InflationTable[[#This Row],[CFDA]], HelperTable[CFDA], 0)), "")</f>
        <v/>
      </c>
    </row>
    <row r="270" spans="2:6" x14ac:dyDescent="0.3">
      <c r="B270" s="21" t="str">
        <f>IFERROR(INDEX(HelperTable[CFDA], MATCH('Helper Table'!H270, HelperTable[Final Sort], 0)), "")</f>
        <v/>
      </c>
      <c r="C270" s="21" t="str">
        <f>IFERROR(INDEX(HelperTable[Grant Name], MATCH(InflationTable[[#This Row],[CFDA]], HelperTable[CFDA], 0)), "")</f>
        <v/>
      </c>
      <c r="D270" s="21" t="str">
        <f>IFERROR(INDEX(HelperTable[FY 2010 Nominal], MATCH(InflationTable[[#This Row],[CFDA]], HelperTable[CFDA], 0)), "")</f>
        <v/>
      </c>
      <c r="E270" s="25" t="str">
        <f>IFERROR(INDEX(HelperTable[FY 2018 Nominal], MATCH(InflationTable[[#This Row],[CFDA]], HelperTable[CFDA], 0)), "")</f>
        <v/>
      </c>
      <c r="F270" s="25" t="str">
        <f>IFERROR(INDEX(HelperTable[Cost of Inflation (Difference between 2010 &amp; 2018 Nominal)], MATCH(InflationTable[[#This Row],[CFDA]], HelperTable[CFDA], 0)), "")</f>
        <v/>
      </c>
    </row>
    <row r="271" spans="2:6" x14ac:dyDescent="0.3">
      <c r="B271" s="21" t="str">
        <f>IFERROR(INDEX(HelperTable[CFDA], MATCH('Helper Table'!H271, HelperTable[Final Sort], 0)), "")</f>
        <v/>
      </c>
      <c r="C271" s="21" t="str">
        <f>IFERROR(INDEX(HelperTable[Grant Name], MATCH(InflationTable[[#This Row],[CFDA]], HelperTable[CFDA], 0)), "")</f>
        <v/>
      </c>
      <c r="D271" s="21" t="str">
        <f>IFERROR(INDEX(HelperTable[FY 2010 Nominal], MATCH(InflationTable[[#This Row],[CFDA]], HelperTable[CFDA], 0)), "")</f>
        <v/>
      </c>
      <c r="E271" s="25" t="str">
        <f>IFERROR(INDEX(HelperTable[FY 2018 Nominal], MATCH(InflationTable[[#This Row],[CFDA]], HelperTable[CFDA], 0)), "")</f>
        <v/>
      </c>
      <c r="F271" s="25" t="str">
        <f>IFERROR(INDEX(HelperTable[Cost of Inflation (Difference between 2010 &amp; 2018 Nominal)], MATCH(InflationTable[[#This Row],[CFDA]], HelperTable[CFDA], 0)), "")</f>
        <v/>
      </c>
    </row>
    <row r="272" spans="2:6" x14ac:dyDescent="0.3">
      <c r="B272" s="21" t="str">
        <f>IFERROR(INDEX(HelperTable[CFDA], MATCH('Helper Table'!H272, HelperTable[Final Sort], 0)), "")</f>
        <v/>
      </c>
      <c r="C272" s="21" t="str">
        <f>IFERROR(INDEX(HelperTable[Grant Name], MATCH(InflationTable[[#This Row],[CFDA]], HelperTable[CFDA], 0)), "")</f>
        <v/>
      </c>
      <c r="D272" s="21" t="str">
        <f>IFERROR(INDEX(HelperTable[FY 2010 Nominal], MATCH(InflationTable[[#This Row],[CFDA]], HelperTable[CFDA], 0)), "")</f>
        <v/>
      </c>
      <c r="E272" s="25" t="str">
        <f>IFERROR(INDEX(HelperTable[FY 2018 Nominal], MATCH(InflationTable[[#This Row],[CFDA]], HelperTable[CFDA], 0)), "")</f>
        <v/>
      </c>
      <c r="F272" s="25" t="str">
        <f>IFERROR(INDEX(HelperTable[Cost of Inflation (Difference between 2010 &amp; 2018 Nominal)], MATCH(InflationTable[[#This Row],[CFDA]], HelperTable[CFDA], 0)), "")</f>
        <v/>
      </c>
    </row>
    <row r="273" spans="2:6" x14ac:dyDescent="0.3">
      <c r="B273" s="21" t="str">
        <f>IFERROR(INDEX(HelperTable[CFDA], MATCH('Helper Table'!H273, HelperTable[Final Sort], 0)), "")</f>
        <v/>
      </c>
      <c r="C273" s="21" t="str">
        <f>IFERROR(INDEX(HelperTable[Grant Name], MATCH(InflationTable[[#This Row],[CFDA]], HelperTable[CFDA], 0)), "")</f>
        <v/>
      </c>
      <c r="D273" s="21" t="str">
        <f>IFERROR(INDEX(HelperTable[FY 2010 Nominal], MATCH(InflationTable[[#This Row],[CFDA]], HelperTable[CFDA], 0)), "")</f>
        <v/>
      </c>
      <c r="E273" s="25" t="str">
        <f>IFERROR(INDEX(HelperTable[FY 2018 Nominal], MATCH(InflationTable[[#This Row],[CFDA]], HelperTable[CFDA], 0)), "")</f>
        <v/>
      </c>
      <c r="F273" s="25" t="str">
        <f>IFERROR(INDEX(HelperTable[Cost of Inflation (Difference between 2010 &amp; 2018 Nominal)], MATCH(InflationTable[[#This Row],[CFDA]], HelperTable[CFDA], 0)), "")</f>
        <v/>
      </c>
    </row>
    <row r="274" spans="2:6" x14ac:dyDescent="0.3">
      <c r="B274" s="21" t="str">
        <f>IFERROR(INDEX(HelperTable[CFDA], MATCH('Helper Table'!H274, HelperTable[Final Sort], 0)), "")</f>
        <v/>
      </c>
      <c r="C274" s="21" t="str">
        <f>IFERROR(INDEX(HelperTable[Grant Name], MATCH(InflationTable[[#This Row],[CFDA]], HelperTable[CFDA], 0)), "")</f>
        <v/>
      </c>
      <c r="D274" s="21" t="str">
        <f>IFERROR(INDEX(HelperTable[FY 2010 Nominal], MATCH(InflationTable[[#This Row],[CFDA]], HelperTable[CFDA], 0)), "")</f>
        <v/>
      </c>
      <c r="E274" s="25" t="str">
        <f>IFERROR(INDEX(HelperTable[FY 2018 Nominal], MATCH(InflationTable[[#This Row],[CFDA]], HelperTable[CFDA], 0)), "")</f>
        <v/>
      </c>
      <c r="F274" s="25" t="str">
        <f>IFERROR(INDEX(HelperTable[Cost of Inflation (Difference between 2010 &amp; 2018 Nominal)], MATCH(InflationTable[[#This Row],[CFDA]], HelperTable[CFDA], 0)), "")</f>
        <v/>
      </c>
    </row>
    <row r="275" spans="2:6" x14ac:dyDescent="0.3">
      <c r="B275" s="21" t="str">
        <f>IFERROR(INDEX(HelperTable[CFDA], MATCH('Helper Table'!H275, HelperTable[Final Sort], 0)), "")</f>
        <v/>
      </c>
      <c r="C275" s="21" t="str">
        <f>IFERROR(INDEX(HelperTable[Grant Name], MATCH(InflationTable[[#This Row],[CFDA]], HelperTable[CFDA], 0)), "")</f>
        <v/>
      </c>
      <c r="D275" s="21" t="str">
        <f>IFERROR(INDEX(HelperTable[FY 2010 Nominal], MATCH(InflationTable[[#This Row],[CFDA]], HelperTable[CFDA], 0)), "")</f>
        <v/>
      </c>
      <c r="E275" s="25" t="str">
        <f>IFERROR(INDEX(HelperTable[FY 2018 Nominal], MATCH(InflationTable[[#This Row],[CFDA]], HelperTable[CFDA], 0)), "")</f>
        <v/>
      </c>
      <c r="F275" s="25" t="str">
        <f>IFERROR(INDEX(HelperTable[Cost of Inflation (Difference between 2010 &amp; 2018 Nominal)], MATCH(InflationTable[[#This Row],[CFDA]], HelperTable[CFDA], 0)), "")</f>
        <v/>
      </c>
    </row>
    <row r="276" spans="2:6" x14ac:dyDescent="0.3">
      <c r="B276" s="21" t="str">
        <f>IFERROR(INDEX(HelperTable[CFDA], MATCH('Helper Table'!H276, HelperTable[Final Sort], 0)), "")</f>
        <v/>
      </c>
      <c r="C276" s="21" t="str">
        <f>IFERROR(INDEX(HelperTable[Grant Name], MATCH(InflationTable[[#This Row],[CFDA]], HelperTable[CFDA], 0)), "")</f>
        <v/>
      </c>
      <c r="D276" s="21" t="str">
        <f>IFERROR(INDEX(HelperTable[FY 2010 Nominal], MATCH(InflationTable[[#This Row],[CFDA]], HelperTable[CFDA], 0)), "")</f>
        <v/>
      </c>
      <c r="E276" s="25" t="str">
        <f>IFERROR(INDEX(HelperTable[FY 2018 Nominal], MATCH(InflationTable[[#This Row],[CFDA]], HelperTable[CFDA], 0)), "")</f>
        <v/>
      </c>
      <c r="F276" s="25" t="str">
        <f>IFERROR(INDEX(HelperTable[Cost of Inflation (Difference between 2010 &amp; 2018 Nominal)], MATCH(InflationTable[[#This Row],[CFDA]], HelperTable[CFDA], 0)), "")</f>
        <v/>
      </c>
    </row>
    <row r="277" spans="2:6" x14ac:dyDescent="0.3">
      <c r="B277" s="21" t="str">
        <f>IFERROR(INDEX(HelperTable[CFDA], MATCH('Helper Table'!H277, HelperTable[Final Sort], 0)), "")</f>
        <v/>
      </c>
      <c r="C277" s="21" t="str">
        <f>IFERROR(INDEX(HelperTable[Grant Name], MATCH(InflationTable[[#This Row],[CFDA]], HelperTable[CFDA], 0)), "")</f>
        <v/>
      </c>
      <c r="D277" s="21" t="str">
        <f>IFERROR(INDEX(HelperTable[FY 2010 Nominal], MATCH(InflationTable[[#This Row],[CFDA]], HelperTable[CFDA], 0)), "")</f>
        <v/>
      </c>
      <c r="E277" s="25" t="str">
        <f>IFERROR(INDEX(HelperTable[FY 2018 Nominal], MATCH(InflationTable[[#This Row],[CFDA]], HelperTable[CFDA], 0)), "")</f>
        <v/>
      </c>
      <c r="F277" s="25" t="str">
        <f>IFERROR(INDEX(HelperTable[Cost of Inflation (Difference between 2010 &amp; 2018 Nominal)], MATCH(InflationTable[[#This Row],[CFDA]], HelperTable[CFDA], 0)), "")</f>
        <v/>
      </c>
    </row>
    <row r="278" spans="2:6" x14ac:dyDescent="0.3">
      <c r="B278" s="21" t="str">
        <f>IFERROR(INDEX(HelperTable[CFDA], MATCH('Helper Table'!H278, HelperTable[Final Sort], 0)), "")</f>
        <v/>
      </c>
      <c r="C278" s="21" t="str">
        <f>IFERROR(INDEX(HelperTable[Grant Name], MATCH(InflationTable[[#This Row],[CFDA]], HelperTable[CFDA], 0)), "")</f>
        <v/>
      </c>
      <c r="D278" s="21" t="str">
        <f>IFERROR(INDEX(HelperTable[FY 2010 Nominal], MATCH(InflationTable[[#This Row],[CFDA]], HelperTable[CFDA], 0)), "")</f>
        <v/>
      </c>
      <c r="E278" s="25" t="str">
        <f>IFERROR(INDEX(HelperTable[FY 2018 Nominal], MATCH(InflationTable[[#This Row],[CFDA]], HelperTable[CFDA], 0)), "")</f>
        <v/>
      </c>
      <c r="F278" s="25" t="str">
        <f>IFERROR(INDEX(HelperTable[Cost of Inflation (Difference between 2010 &amp; 2018 Nominal)], MATCH(InflationTable[[#This Row],[CFDA]], HelperTable[CFDA], 0)), "")</f>
        <v/>
      </c>
    </row>
    <row r="279" spans="2:6" x14ac:dyDescent="0.3">
      <c r="B279" s="21" t="str">
        <f>IFERROR(INDEX(HelperTable[CFDA], MATCH('Helper Table'!H279, HelperTable[Final Sort], 0)), "")</f>
        <v/>
      </c>
      <c r="C279" s="21" t="str">
        <f>IFERROR(INDEX(HelperTable[Grant Name], MATCH(InflationTable[[#This Row],[CFDA]], HelperTable[CFDA], 0)), "")</f>
        <v/>
      </c>
      <c r="D279" s="21" t="str">
        <f>IFERROR(INDEX(HelperTable[FY 2010 Nominal], MATCH(InflationTable[[#This Row],[CFDA]], HelperTable[CFDA], 0)), "")</f>
        <v/>
      </c>
      <c r="E279" s="25" t="str">
        <f>IFERROR(INDEX(HelperTable[FY 2018 Nominal], MATCH(InflationTable[[#This Row],[CFDA]], HelperTable[CFDA], 0)), "")</f>
        <v/>
      </c>
      <c r="F279" s="25" t="str">
        <f>IFERROR(INDEX(HelperTable[Cost of Inflation (Difference between 2010 &amp; 2018 Nominal)], MATCH(InflationTable[[#This Row],[CFDA]], HelperTable[CFDA], 0)), "")</f>
        <v/>
      </c>
    </row>
    <row r="280" spans="2:6" x14ac:dyDescent="0.3">
      <c r="B280" s="21" t="str">
        <f>IFERROR(INDEX(HelperTable[CFDA], MATCH('Helper Table'!H280, HelperTable[Final Sort], 0)), "")</f>
        <v/>
      </c>
      <c r="C280" s="21" t="str">
        <f>IFERROR(INDEX(HelperTable[Grant Name], MATCH(InflationTable[[#This Row],[CFDA]], HelperTable[CFDA], 0)), "")</f>
        <v/>
      </c>
      <c r="D280" s="21" t="str">
        <f>IFERROR(INDEX(HelperTable[FY 2010 Nominal], MATCH(InflationTable[[#This Row],[CFDA]], HelperTable[CFDA], 0)), "")</f>
        <v/>
      </c>
      <c r="E280" s="25" t="str">
        <f>IFERROR(INDEX(HelperTable[FY 2018 Nominal], MATCH(InflationTable[[#This Row],[CFDA]], HelperTable[CFDA], 0)), "")</f>
        <v/>
      </c>
      <c r="F280" s="25" t="str">
        <f>IFERROR(INDEX(HelperTable[Cost of Inflation (Difference between 2010 &amp; 2018 Nominal)], MATCH(InflationTable[[#This Row],[CFDA]], HelperTable[CFDA], 0)), "")</f>
        <v/>
      </c>
    </row>
    <row r="281" spans="2:6" x14ac:dyDescent="0.3">
      <c r="B281" s="21" t="str">
        <f>IFERROR(INDEX(HelperTable[CFDA], MATCH('Helper Table'!H281, HelperTable[Final Sort], 0)), "")</f>
        <v/>
      </c>
      <c r="C281" s="21" t="str">
        <f>IFERROR(INDEX(HelperTable[Grant Name], MATCH(InflationTable[[#This Row],[CFDA]], HelperTable[CFDA], 0)), "")</f>
        <v/>
      </c>
      <c r="D281" s="21" t="str">
        <f>IFERROR(INDEX(HelperTable[FY 2010 Nominal], MATCH(InflationTable[[#This Row],[CFDA]], HelperTable[CFDA], 0)), "")</f>
        <v/>
      </c>
      <c r="E281" s="25" t="str">
        <f>IFERROR(INDEX(HelperTable[FY 2018 Nominal], MATCH(InflationTable[[#This Row],[CFDA]], HelperTable[CFDA], 0)), "")</f>
        <v/>
      </c>
      <c r="F281" s="25" t="str">
        <f>IFERROR(INDEX(HelperTable[Cost of Inflation (Difference between 2010 &amp; 2018 Nominal)], MATCH(InflationTable[[#This Row],[CFDA]], HelperTable[CFDA], 0)), "")</f>
        <v/>
      </c>
    </row>
    <row r="282" spans="2:6" x14ac:dyDescent="0.3">
      <c r="B282" s="21" t="str">
        <f>IFERROR(INDEX(HelperTable[CFDA], MATCH('Helper Table'!H282, HelperTable[Final Sort], 0)), "")</f>
        <v/>
      </c>
      <c r="C282" s="21" t="str">
        <f>IFERROR(INDEX(HelperTable[Grant Name], MATCH(InflationTable[[#This Row],[CFDA]], HelperTable[CFDA], 0)), "")</f>
        <v/>
      </c>
      <c r="D282" s="21" t="str">
        <f>IFERROR(INDEX(HelperTable[FY 2010 Nominal], MATCH(InflationTable[[#This Row],[CFDA]], HelperTable[CFDA], 0)), "")</f>
        <v/>
      </c>
      <c r="E282" s="25" t="str">
        <f>IFERROR(INDEX(HelperTable[FY 2018 Nominal], MATCH(InflationTable[[#This Row],[CFDA]], HelperTable[CFDA], 0)), "")</f>
        <v/>
      </c>
      <c r="F282" s="25" t="str">
        <f>IFERROR(INDEX(HelperTable[Cost of Inflation (Difference between 2010 &amp; 2018 Nominal)], MATCH(InflationTable[[#This Row],[CFDA]], HelperTable[CFDA], 0)), "")</f>
        <v/>
      </c>
    </row>
    <row r="283" spans="2:6" x14ac:dyDescent="0.3">
      <c r="B283" s="21" t="str">
        <f>IFERROR(INDEX(HelperTable[CFDA], MATCH('Helper Table'!H283, HelperTable[Final Sort], 0)), "")</f>
        <v/>
      </c>
      <c r="C283" s="21" t="str">
        <f>IFERROR(INDEX(HelperTable[Grant Name], MATCH(InflationTable[[#This Row],[CFDA]], HelperTable[CFDA], 0)), "")</f>
        <v/>
      </c>
      <c r="D283" s="21" t="str">
        <f>IFERROR(INDEX(HelperTable[FY 2010 Nominal], MATCH(InflationTable[[#This Row],[CFDA]], HelperTable[CFDA], 0)), "")</f>
        <v/>
      </c>
      <c r="E283" s="25" t="str">
        <f>IFERROR(INDEX(HelperTable[FY 2018 Nominal], MATCH(InflationTable[[#This Row],[CFDA]], HelperTable[CFDA], 0)), "")</f>
        <v/>
      </c>
      <c r="F283" s="25" t="str">
        <f>IFERROR(INDEX(HelperTable[Cost of Inflation (Difference between 2010 &amp; 2018 Nominal)], MATCH(InflationTable[[#This Row],[CFDA]], HelperTable[CFDA], 0)), "")</f>
        <v/>
      </c>
    </row>
    <row r="284" spans="2:6" x14ac:dyDescent="0.3">
      <c r="B284" s="21" t="str">
        <f>IFERROR(INDEX(HelperTable[CFDA], MATCH('Helper Table'!H284, HelperTable[Final Sort], 0)), "")</f>
        <v/>
      </c>
      <c r="C284" s="21" t="str">
        <f>IFERROR(INDEX(HelperTable[Grant Name], MATCH(InflationTable[[#This Row],[CFDA]], HelperTable[CFDA], 0)), "")</f>
        <v/>
      </c>
      <c r="D284" s="21" t="str">
        <f>IFERROR(INDEX(HelperTable[FY 2010 Nominal], MATCH(InflationTable[[#This Row],[CFDA]], HelperTable[CFDA], 0)), "")</f>
        <v/>
      </c>
      <c r="E284" s="25" t="str">
        <f>IFERROR(INDEX(HelperTable[FY 2018 Nominal], MATCH(InflationTable[[#This Row],[CFDA]], HelperTable[CFDA], 0)), "")</f>
        <v/>
      </c>
      <c r="F284" s="25" t="str">
        <f>IFERROR(INDEX(HelperTable[Cost of Inflation (Difference between 2010 &amp; 2018 Nominal)], MATCH(InflationTable[[#This Row],[CFDA]], HelperTable[CFDA], 0)), "")</f>
        <v/>
      </c>
    </row>
    <row r="285" spans="2:6" x14ac:dyDescent="0.3">
      <c r="B285" s="21" t="str">
        <f>IFERROR(INDEX(HelperTable[CFDA], MATCH('Helper Table'!H285, HelperTable[Final Sort], 0)), "")</f>
        <v/>
      </c>
      <c r="C285" s="21" t="str">
        <f>IFERROR(INDEX(HelperTable[Grant Name], MATCH(InflationTable[[#This Row],[CFDA]], HelperTable[CFDA], 0)), "")</f>
        <v/>
      </c>
      <c r="D285" s="21" t="str">
        <f>IFERROR(INDEX(HelperTable[FY 2010 Nominal], MATCH(InflationTable[[#This Row],[CFDA]], HelperTable[CFDA], 0)), "")</f>
        <v/>
      </c>
      <c r="E285" s="25" t="str">
        <f>IFERROR(INDEX(HelperTable[FY 2018 Nominal], MATCH(InflationTable[[#This Row],[CFDA]], HelperTable[CFDA], 0)), "")</f>
        <v/>
      </c>
      <c r="F285" s="25" t="str">
        <f>IFERROR(INDEX(HelperTable[Cost of Inflation (Difference between 2010 &amp; 2018 Nominal)], MATCH(InflationTable[[#This Row],[CFDA]], HelperTable[CFDA], 0)), "")</f>
        <v/>
      </c>
    </row>
    <row r="286" spans="2:6" x14ac:dyDescent="0.3">
      <c r="B286" s="21" t="str">
        <f>IFERROR(INDEX(HelperTable[CFDA], MATCH('Helper Table'!H286, HelperTable[Final Sort], 0)), "")</f>
        <v/>
      </c>
      <c r="C286" s="21" t="str">
        <f>IFERROR(INDEX(HelperTable[Grant Name], MATCH(InflationTable[[#This Row],[CFDA]], HelperTable[CFDA], 0)), "")</f>
        <v/>
      </c>
      <c r="D286" s="21" t="str">
        <f>IFERROR(INDEX(HelperTable[FY 2010 Nominal], MATCH(InflationTable[[#This Row],[CFDA]], HelperTable[CFDA], 0)), "")</f>
        <v/>
      </c>
      <c r="E286" s="25" t="str">
        <f>IFERROR(INDEX(HelperTable[FY 2018 Nominal], MATCH(InflationTable[[#This Row],[CFDA]], HelperTable[CFDA], 0)), "")</f>
        <v/>
      </c>
      <c r="F286" s="25" t="str">
        <f>IFERROR(INDEX(HelperTable[Cost of Inflation (Difference between 2010 &amp; 2018 Nominal)], MATCH(InflationTable[[#This Row],[CFDA]], HelperTable[CFDA], 0)), "")</f>
        <v/>
      </c>
    </row>
    <row r="287" spans="2:6" x14ac:dyDescent="0.3">
      <c r="B287" s="21" t="str">
        <f>IFERROR(INDEX(HelperTable[CFDA], MATCH('Helper Table'!H287, HelperTable[Final Sort], 0)), "")</f>
        <v/>
      </c>
      <c r="C287" s="21" t="str">
        <f>IFERROR(INDEX(HelperTable[Grant Name], MATCH(InflationTable[[#This Row],[CFDA]], HelperTable[CFDA], 0)), "")</f>
        <v/>
      </c>
      <c r="D287" s="21" t="str">
        <f>IFERROR(INDEX(HelperTable[FY 2010 Nominal], MATCH(InflationTable[[#This Row],[CFDA]], HelperTable[CFDA], 0)), "")</f>
        <v/>
      </c>
      <c r="E287" s="25" t="str">
        <f>IFERROR(INDEX(HelperTable[FY 2018 Nominal], MATCH(InflationTable[[#This Row],[CFDA]], HelperTable[CFDA], 0)), "")</f>
        <v/>
      </c>
      <c r="F287" s="25" t="str">
        <f>IFERROR(INDEX(HelperTable[Cost of Inflation (Difference between 2010 &amp; 2018 Nominal)], MATCH(InflationTable[[#This Row],[CFDA]], HelperTable[CFDA], 0)), "")</f>
        <v/>
      </c>
    </row>
    <row r="288" spans="2:6" x14ac:dyDescent="0.3">
      <c r="B288" s="21" t="str">
        <f>IFERROR(INDEX(HelperTable[CFDA], MATCH('Helper Table'!H288, HelperTable[Final Sort], 0)), "")</f>
        <v/>
      </c>
      <c r="C288" s="21" t="str">
        <f>IFERROR(INDEX(HelperTable[Grant Name], MATCH(InflationTable[[#This Row],[CFDA]], HelperTable[CFDA], 0)), "")</f>
        <v/>
      </c>
      <c r="D288" s="21" t="str">
        <f>IFERROR(INDEX(HelperTable[FY 2010 Nominal], MATCH(InflationTable[[#This Row],[CFDA]], HelperTable[CFDA], 0)), "")</f>
        <v/>
      </c>
      <c r="E288" s="25" t="str">
        <f>IFERROR(INDEX(HelperTable[FY 2018 Nominal], MATCH(InflationTable[[#This Row],[CFDA]], HelperTable[CFDA], 0)), "")</f>
        <v/>
      </c>
      <c r="F288" s="25" t="str">
        <f>IFERROR(INDEX(HelperTable[Cost of Inflation (Difference between 2010 &amp; 2018 Nominal)], MATCH(InflationTable[[#This Row],[CFDA]], HelperTable[CFDA], 0)), "")</f>
        <v/>
      </c>
    </row>
    <row r="289" spans="2:6" x14ac:dyDescent="0.3">
      <c r="B289" s="21" t="str">
        <f>IFERROR(INDEX(HelperTable[CFDA], MATCH('Helper Table'!H289, HelperTable[Final Sort], 0)), "")</f>
        <v/>
      </c>
      <c r="C289" s="21" t="str">
        <f>IFERROR(INDEX(HelperTable[Grant Name], MATCH(InflationTable[[#This Row],[CFDA]], HelperTable[CFDA], 0)), "")</f>
        <v/>
      </c>
      <c r="D289" s="21" t="str">
        <f>IFERROR(INDEX(HelperTable[FY 2010 Nominal], MATCH(InflationTable[[#This Row],[CFDA]], HelperTable[CFDA], 0)), "")</f>
        <v/>
      </c>
      <c r="E289" s="25" t="str">
        <f>IFERROR(INDEX(HelperTable[FY 2018 Nominal], MATCH(InflationTable[[#This Row],[CFDA]], HelperTable[CFDA], 0)), "")</f>
        <v/>
      </c>
      <c r="F289" s="25" t="str">
        <f>IFERROR(INDEX(HelperTable[Cost of Inflation (Difference between 2010 &amp; 2018 Nominal)], MATCH(InflationTable[[#This Row],[CFDA]], HelperTable[CFDA], 0)), "")</f>
        <v/>
      </c>
    </row>
    <row r="290" spans="2:6" x14ac:dyDescent="0.3">
      <c r="B290" s="21" t="str">
        <f>IFERROR(INDEX(HelperTable[CFDA], MATCH('Helper Table'!H290, HelperTable[Final Sort], 0)), "")</f>
        <v/>
      </c>
      <c r="C290" s="21" t="str">
        <f>IFERROR(INDEX(HelperTable[Grant Name], MATCH(InflationTable[[#This Row],[CFDA]], HelperTable[CFDA], 0)), "")</f>
        <v/>
      </c>
      <c r="D290" s="21" t="str">
        <f>IFERROR(INDEX(HelperTable[FY 2010 Nominal], MATCH(InflationTable[[#This Row],[CFDA]], HelperTable[CFDA], 0)), "")</f>
        <v/>
      </c>
      <c r="E290" s="25" t="str">
        <f>IFERROR(INDEX(HelperTable[FY 2018 Nominal], MATCH(InflationTable[[#This Row],[CFDA]], HelperTable[CFDA], 0)), "")</f>
        <v/>
      </c>
      <c r="F290" s="25" t="str">
        <f>IFERROR(INDEX(HelperTable[Cost of Inflation (Difference between 2010 &amp; 2018 Nominal)], MATCH(InflationTable[[#This Row],[CFDA]], HelperTable[CFDA], 0)), "")</f>
        <v/>
      </c>
    </row>
    <row r="291" spans="2:6" x14ac:dyDescent="0.3">
      <c r="B291" s="21" t="str">
        <f>IFERROR(INDEX(HelperTable[CFDA], MATCH('Helper Table'!H291, HelperTable[Final Sort], 0)), "")</f>
        <v/>
      </c>
      <c r="C291" s="21" t="str">
        <f>IFERROR(INDEX(HelperTable[Grant Name], MATCH(InflationTable[[#This Row],[CFDA]], HelperTable[CFDA], 0)), "")</f>
        <v/>
      </c>
      <c r="D291" s="21" t="str">
        <f>IFERROR(INDEX(HelperTable[FY 2010 Nominal], MATCH(InflationTable[[#This Row],[CFDA]], HelperTable[CFDA], 0)), "")</f>
        <v/>
      </c>
      <c r="E291" s="25" t="str">
        <f>IFERROR(INDEX(HelperTable[FY 2018 Nominal], MATCH(InflationTable[[#This Row],[CFDA]], HelperTable[CFDA], 0)), "")</f>
        <v/>
      </c>
      <c r="F291" s="25" t="str">
        <f>IFERROR(INDEX(HelperTable[Cost of Inflation (Difference between 2010 &amp; 2018 Nominal)], MATCH(InflationTable[[#This Row],[CFDA]], HelperTable[CFDA], 0)), "")</f>
        <v/>
      </c>
    </row>
    <row r="292" spans="2:6" x14ac:dyDescent="0.3">
      <c r="B292" s="21" t="str">
        <f>IFERROR(INDEX(HelperTable[CFDA], MATCH('Helper Table'!H292, HelperTable[Final Sort], 0)), "")</f>
        <v/>
      </c>
      <c r="C292" s="21" t="str">
        <f>IFERROR(INDEX(HelperTable[Grant Name], MATCH(InflationTable[[#This Row],[CFDA]], HelperTable[CFDA], 0)), "")</f>
        <v/>
      </c>
      <c r="D292" s="21" t="str">
        <f>IFERROR(INDEX(HelperTable[FY 2010 Nominal], MATCH(InflationTable[[#This Row],[CFDA]], HelperTable[CFDA], 0)), "")</f>
        <v/>
      </c>
      <c r="E292" s="25" t="str">
        <f>IFERROR(INDEX(HelperTable[FY 2018 Nominal], MATCH(InflationTable[[#This Row],[CFDA]], HelperTable[CFDA], 0)), "")</f>
        <v/>
      </c>
      <c r="F292" s="25" t="str">
        <f>IFERROR(INDEX(HelperTable[Cost of Inflation (Difference between 2010 &amp; 2018 Nominal)], MATCH(InflationTable[[#This Row],[CFDA]], HelperTable[CFDA], 0)), "")</f>
        <v/>
      </c>
    </row>
    <row r="293" spans="2:6" x14ac:dyDescent="0.3">
      <c r="B293" s="21" t="str">
        <f>IFERROR(INDEX(HelperTable[CFDA], MATCH('Helper Table'!H293, HelperTable[Final Sort], 0)), "")</f>
        <v/>
      </c>
      <c r="C293" s="21" t="str">
        <f>IFERROR(INDEX(HelperTable[Grant Name], MATCH(InflationTable[[#This Row],[CFDA]], HelperTable[CFDA], 0)), "")</f>
        <v/>
      </c>
      <c r="D293" s="21" t="str">
        <f>IFERROR(INDEX(HelperTable[FY 2010 Nominal], MATCH(InflationTable[[#This Row],[CFDA]], HelperTable[CFDA], 0)), "")</f>
        <v/>
      </c>
      <c r="E293" s="25" t="str">
        <f>IFERROR(INDEX(HelperTable[FY 2018 Nominal], MATCH(InflationTable[[#This Row],[CFDA]], HelperTable[CFDA], 0)), "")</f>
        <v/>
      </c>
      <c r="F293" s="25" t="str">
        <f>IFERROR(INDEX(HelperTable[Cost of Inflation (Difference between 2010 &amp; 2018 Nominal)], MATCH(InflationTable[[#This Row],[CFDA]], HelperTable[CFDA], 0)), "")</f>
        <v/>
      </c>
    </row>
    <row r="294" spans="2:6" x14ac:dyDescent="0.3">
      <c r="B294" s="21" t="str">
        <f>IFERROR(INDEX(HelperTable[CFDA], MATCH('Helper Table'!H294, HelperTable[Final Sort], 0)), "")</f>
        <v/>
      </c>
      <c r="C294" s="21" t="str">
        <f>IFERROR(INDEX(HelperTable[Grant Name], MATCH(InflationTable[[#This Row],[CFDA]], HelperTable[CFDA], 0)), "")</f>
        <v/>
      </c>
      <c r="D294" s="21" t="str">
        <f>IFERROR(INDEX(HelperTable[FY 2010 Nominal], MATCH(InflationTable[[#This Row],[CFDA]], HelperTable[CFDA], 0)), "")</f>
        <v/>
      </c>
      <c r="E294" s="25" t="str">
        <f>IFERROR(INDEX(HelperTable[FY 2018 Nominal], MATCH(InflationTable[[#This Row],[CFDA]], HelperTable[CFDA], 0)), "")</f>
        <v/>
      </c>
      <c r="F294" s="25" t="str">
        <f>IFERROR(INDEX(HelperTable[Cost of Inflation (Difference between 2010 &amp; 2018 Nominal)], MATCH(InflationTable[[#This Row],[CFDA]], HelperTable[CFDA], 0)), "")</f>
        <v/>
      </c>
    </row>
    <row r="295" spans="2:6" x14ac:dyDescent="0.3">
      <c r="B295" s="21" t="str">
        <f>IFERROR(INDEX(HelperTable[CFDA], MATCH('Helper Table'!H295, HelperTable[Final Sort], 0)), "")</f>
        <v/>
      </c>
      <c r="C295" s="21" t="str">
        <f>IFERROR(INDEX(HelperTable[Grant Name], MATCH(InflationTable[[#This Row],[CFDA]], HelperTable[CFDA], 0)), "")</f>
        <v/>
      </c>
      <c r="D295" s="21" t="str">
        <f>IFERROR(INDEX(HelperTable[FY 2010 Nominal], MATCH(InflationTable[[#This Row],[CFDA]], HelperTable[CFDA], 0)), "")</f>
        <v/>
      </c>
      <c r="E295" s="25" t="str">
        <f>IFERROR(INDEX(HelperTable[FY 2018 Nominal], MATCH(InflationTable[[#This Row],[CFDA]], HelperTable[CFDA], 0)), "")</f>
        <v/>
      </c>
      <c r="F295" s="25" t="str">
        <f>IFERROR(INDEX(HelperTable[Cost of Inflation (Difference between 2010 &amp; 2018 Nominal)], MATCH(InflationTable[[#This Row],[CFDA]], HelperTable[CFDA], 0)), "")</f>
        <v/>
      </c>
    </row>
    <row r="296" spans="2:6" x14ac:dyDescent="0.3">
      <c r="B296" s="21" t="str">
        <f>IFERROR(INDEX(HelperTable[CFDA], MATCH('Helper Table'!H296, HelperTable[Final Sort], 0)), "")</f>
        <v/>
      </c>
      <c r="C296" s="21" t="str">
        <f>IFERROR(INDEX(HelperTable[Grant Name], MATCH(InflationTable[[#This Row],[CFDA]], HelperTable[CFDA], 0)), "")</f>
        <v/>
      </c>
      <c r="D296" s="21" t="str">
        <f>IFERROR(INDEX(HelperTable[FY 2010 Nominal], MATCH(InflationTable[[#This Row],[CFDA]], HelperTable[CFDA], 0)), "")</f>
        <v/>
      </c>
      <c r="E296" s="25" t="str">
        <f>IFERROR(INDEX(HelperTable[FY 2018 Nominal], MATCH(InflationTable[[#This Row],[CFDA]], HelperTable[CFDA], 0)), "")</f>
        <v/>
      </c>
      <c r="F296" s="25" t="str">
        <f>IFERROR(INDEX(HelperTable[Cost of Inflation (Difference between 2010 &amp; 2018 Nominal)], MATCH(InflationTable[[#This Row],[CFDA]], HelperTable[CFDA], 0)), "")</f>
        <v/>
      </c>
    </row>
    <row r="297" spans="2:6" x14ac:dyDescent="0.3">
      <c r="B297" s="21" t="str">
        <f>IFERROR(INDEX(HelperTable[CFDA], MATCH('Helper Table'!H297, HelperTable[Final Sort], 0)), "")</f>
        <v/>
      </c>
      <c r="C297" s="21" t="str">
        <f>IFERROR(INDEX(HelperTable[Grant Name], MATCH(InflationTable[[#This Row],[CFDA]], HelperTable[CFDA], 0)), "")</f>
        <v/>
      </c>
      <c r="D297" s="21" t="str">
        <f>IFERROR(INDEX(HelperTable[FY 2010 Nominal], MATCH(InflationTable[[#This Row],[CFDA]], HelperTable[CFDA], 0)), "")</f>
        <v/>
      </c>
      <c r="E297" s="25" t="str">
        <f>IFERROR(INDEX(HelperTable[FY 2018 Nominal], MATCH(InflationTable[[#This Row],[CFDA]], HelperTable[CFDA], 0)), "")</f>
        <v/>
      </c>
      <c r="F297" s="25" t="str">
        <f>IFERROR(INDEX(HelperTable[Cost of Inflation (Difference between 2010 &amp; 2018 Nominal)], MATCH(InflationTable[[#This Row],[CFDA]], HelperTable[CFDA], 0)), "")</f>
        <v/>
      </c>
    </row>
    <row r="298" spans="2:6" x14ac:dyDescent="0.3">
      <c r="B298" s="21" t="str">
        <f>IFERROR(INDEX(HelperTable[CFDA], MATCH('Helper Table'!H298, HelperTable[Final Sort], 0)), "")</f>
        <v/>
      </c>
      <c r="C298" s="21" t="str">
        <f>IFERROR(INDEX(HelperTable[Grant Name], MATCH(InflationTable[[#This Row],[CFDA]], HelperTable[CFDA], 0)), "")</f>
        <v/>
      </c>
      <c r="D298" s="21" t="str">
        <f>IFERROR(INDEX(HelperTable[FY 2010 Nominal], MATCH(InflationTable[[#This Row],[CFDA]], HelperTable[CFDA], 0)), "")</f>
        <v/>
      </c>
      <c r="E298" s="25" t="str">
        <f>IFERROR(INDEX(HelperTable[FY 2018 Nominal], MATCH(InflationTable[[#This Row],[CFDA]], HelperTable[CFDA], 0)), "")</f>
        <v/>
      </c>
      <c r="F298" s="25" t="str">
        <f>IFERROR(INDEX(HelperTable[Cost of Inflation (Difference between 2010 &amp; 2018 Nominal)], MATCH(InflationTable[[#This Row],[CFDA]], HelperTable[CFDA], 0)), "")</f>
        <v/>
      </c>
    </row>
    <row r="299" spans="2:6" x14ac:dyDescent="0.3">
      <c r="B299" s="21" t="str">
        <f>IFERROR(INDEX(HelperTable[CFDA], MATCH('Helper Table'!H299, HelperTable[Final Sort], 0)), "")</f>
        <v/>
      </c>
      <c r="C299" s="21" t="str">
        <f>IFERROR(INDEX(HelperTable[Grant Name], MATCH(InflationTable[[#This Row],[CFDA]], HelperTable[CFDA], 0)), "")</f>
        <v/>
      </c>
      <c r="D299" s="21" t="str">
        <f>IFERROR(INDEX(HelperTable[FY 2010 Nominal], MATCH(InflationTable[[#This Row],[CFDA]], HelperTable[CFDA], 0)), "")</f>
        <v/>
      </c>
      <c r="E299" s="25" t="str">
        <f>IFERROR(INDEX(HelperTable[FY 2018 Nominal], MATCH(InflationTable[[#This Row],[CFDA]], HelperTable[CFDA], 0)), "")</f>
        <v/>
      </c>
      <c r="F299" s="25" t="str">
        <f>IFERROR(INDEX(HelperTable[Cost of Inflation (Difference between 2010 &amp; 2018 Nominal)], MATCH(InflationTable[[#This Row],[CFDA]], HelperTable[CFDA], 0)), "")</f>
        <v/>
      </c>
    </row>
    <row r="300" spans="2:6" x14ac:dyDescent="0.3">
      <c r="B300" s="21" t="str">
        <f>IFERROR(INDEX(HelperTable[CFDA], MATCH('Helper Table'!H300, HelperTable[Final Sort], 0)), "")</f>
        <v/>
      </c>
      <c r="C300" s="21" t="str">
        <f>IFERROR(INDEX(HelperTable[Grant Name], MATCH(InflationTable[[#This Row],[CFDA]], HelperTable[CFDA], 0)), "")</f>
        <v/>
      </c>
      <c r="D300" s="21" t="str">
        <f>IFERROR(INDEX(HelperTable[FY 2010 Nominal], MATCH(InflationTable[[#This Row],[CFDA]], HelperTable[CFDA], 0)), "")</f>
        <v/>
      </c>
      <c r="E300" s="25" t="str">
        <f>IFERROR(INDEX(HelperTable[FY 2018 Nominal], MATCH(InflationTable[[#This Row],[CFDA]], HelperTable[CFDA], 0)), "")</f>
        <v/>
      </c>
      <c r="F300" s="25" t="str">
        <f>IFERROR(INDEX(HelperTable[Cost of Inflation (Difference between 2010 &amp; 2018 Nominal)], MATCH(InflationTable[[#This Row],[CFDA]], HelperTable[CFDA], 0)), "")</f>
        <v/>
      </c>
    </row>
    <row r="301" spans="2:6" x14ac:dyDescent="0.3">
      <c r="B301" s="21" t="str">
        <f>IFERROR(INDEX(HelperTable[CFDA], MATCH('Helper Table'!H301, HelperTable[Final Sort], 0)), "")</f>
        <v/>
      </c>
      <c r="C301" s="21" t="str">
        <f>IFERROR(INDEX(HelperTable[Grant Name], MATCH(InflationTable[[#This Row],[CFDA]], HelperTable[CFDA], 0)), "")</f>
        <v/>
      </c>
      <c r="D301" s="21" t="str">
        <f>IFERROR(INDEX(HelperTable[FY 2010 Nominal], MATCH(InflationTable[[#This Row],[CFDA]], HelperTable[CFDA], 0)), "")</f>
        <v/>
      </c>
      <c r="E301" s="25" t="str">
        <f>IFERROR(INDEX(HelperTable[FY 2018 Nominal], MATCH(InflationTable[[#This Row],[CFDA]], HelperTable[CFDA], 0)), "")</f>
        <v/>
      </c>
      <c r="F301" s="25" t="str">
        <f>IFERROR(INDEX(HelperTable[Cost of Inflation (Difference between 2010 &amp; 2018 Nominal)], MATCH(InflationTable[[#This Row],[CFDA]], HelperTable[CFDA], 0)), "")</f>
        <v/>
      </c>
    </row>
    <row r="302" spans="2:6" x14ac:dyDescent="0.3">
      <c r="B302" s="21" t="str">
        <f>IFERROR(INDEX(HelperTable[CFDA], MATCH('Helper Table'!H302, HelperTable[Final Sort], 0)), "")</f>
        <v/>
      </c>
      <c r="C302" s="21" t="str">
        <f>IFERROR(INDEX(HelperTable[Grant Name], MATCH(InflationTable[[#This Row],[CFDA]], HelperTable[CFDA], 0)), "")</f>
        <v/>
      </c>
      <c r="D302" s="21" t="str">
        <f>IFERROR(INDEX(HelperTable[FY 2010 Nominal], MATCH(InflationTable[[#This Row],[CFDA]], HelperTable[CFDA], 0)), "")</f>
        <v/>
      </c>
      <c r="E302" s="25" t="str">
        <f>IFERROR(INDEX(HelperTable[FY 2018 Nominal], MATCH(InflationTable[[#This Row],[CFDA]], HelperTable[CFDA], 0)), "")</f>
        <v/>
      </c>
      <c r="F302" s="25" t="str">
        <f>IFERROR(INDEX(HelperTable[Cost of Inflation (Difference between 2010 &amp; 2018 Nominal)], MATCH(InflationTable[[#This Row],[CFDA]], HelperTable[CFDA], 0)), "")</f>
        <v/>
      </c>
    </row>
    <row r="303" spans="2:6" x14ac:dyDescent="0.3">
      <c r="B303" s="21" t="str">
        <f>IFERROR(INDEX(HelperTable[CFDA], MATCH('Helper Table'!H303, HelperTable[Final Sort], 0)), "")</f>
        <v/>
      </c>
      <c r="C303" s="21" t="str">
        <f>IFERROR(INDEX(HelperTable[Grant Name], MATCH(InflationTable[[#This Row],[CFDA]], HelperTable[CFDA], 0)), "")</f>
        <v/>
      </c>
      <c r="D303" s="21" t="str">
        <f>IFERROR(INDEX(HelperTable[FY 2010 Nominal], MATCH(InflationTable[[#This Row],[CFDA]], HelperTable[CFDA], 0)), "")</f>
        <v/>
      </c>
      <c r="E303" s="25" t="str">
        <f>IFERROR(INDEX(HelperTable[FY 2018 Nominal], MATCH(InflationTable[[#This Row],[CFDA]], HelperTable[CFDA], 0)), "")</f>
        <v/>
      </c>
      <c r="F303" s="25" t="str">
        <f>IFERROR(INDEX(HelperTable[Cost of Inflation (Difference between 2010 &amp; 2018 Nominal)], MATCH(InflationTable[[#This Row],[CFDA]], HelperTable[CFDA], 0)), "")</f>
        <v/>
      </c>
    </row>
    <row r="304" spans="2:6" x14ac:dyDescent="0.3">
      <c r="B304" s="21" t="str">
        <f>IFERROR(INDEX(HelperTable[CFDA], MATCH('Helper Table'!H304, HelperTable[Final Sort], 0)), "")</f>
        <v/>
      </c>
      <c r="C304" s="21" t="str">
        <f>IFERROR(INDEX(HelperTable[Grant Name], MATCH(InflationTable[[#This Row],[CFDA]], HelperTable[CFDA], 0)), "")</f>
        <v/>
      </c>
      <c r="D304" s="21" t="str">
        <f>IFERROR(INDEX(HelperTable[FY 2010 Nominal], MATCH(InflationTable[[#This Row],[CFDA]], HelperTable[CFDA], 0)), "")</f>
        <v/>
      </c>
      <c r="E304" s="25" t="str">
        <f>IFERROR(INDEX(HelperTable[FY 2018 Nominal], MATCH(InflationTable[[#This Row],[CFDA]], HelperTable[CFDA], 0)), "")</f>
        <v/>
      </c>
      <c r="F304" s="25" t="str">
        <f>IFERROR(INDEX(HelperTable[Cost of Inflation (Difference between 2010 &amp; 2018 Nominal)], MATCH(InflationTable[[#This Row],[CFDA]], HelperTable[CFDA], 0)), "")</f>
        <v/>
      </c>
    </row>
    <row r="305" spans="2:6" x14ac:dyDescent="0.3">
      <c r="B305" s="21" t="str">
        <f>IFERROR(INDEX(HelperTable[CFDA], MATCH('Helper Table'!H305, HelperTable[Final Sort], 0)), "")</f>
        <v/>
      </c>
      <c r="C305" s="21" t="str">
        <f>IFERROR(INDEX(HelperTable[Grant Name], MATCH(InflationTable[[#This Row],[CFDA]], HelperTable[CFDA], 0)), "")</f>
        <v/>
      </c>
      <c r="D305" s="21" t="str">
        <f>IFERROR(INDEX(HelperTable[FY 2010 Nominal], MATCH(InflationTable[[#This Row],[CFDA]], HelperTable[CFDA], 0)), "")</f>
        <v/>
      </c>
      <c r="E305" s="25" t="str">
        <f>IFERROR(INDEX(HelperTable[FY 2018 Nominal], MATCH(InflationTable[[#This Row],[CFDA]], HelperTable[CFDA], 0)), "")</f>
        <v/>
      </c>
      <c r="F305" s="25" t="str">
        <f>IFERROR(INDEX(HelperTable[Cost of Inflation (Difference between 2010 &amp; 2018 Nominal)], MATCH(InflationTable[[#This Row],[CFDA]], HelperTable[CFDA], 0)), "")</f>
        <v/>
      </c>
    </row>
    <row r="306" spans="2:6" x14ac:dyDescent="0.3">
      <c r="B306" s="21" t="str">
        <f>IFERROR(INDEX(HelperTable[CFDA], MATCH('Helper Table'!H306, HelperTable[Final Sort], 0)), "")</f>
        <v/>
      </c>
      <c r="C306" s="21" t="str">
        <f>IFERROR(INDEX(HelperTable[Grant Name], MATCH(InflationTable[[#This Row],[CFDA]], HelperTable[CFDA], 0)), "")</f>
        <v/>
      </c>
      <c r="D306" s="21" t="str">
        <f>IFERROR(INDEX(HelperTable[FY 2010 Nominal], MATCH(InflationTable[[#This Row],[CFDA]], HelperTable[CFDA], 0)), "")</f>
        <v/>
      </c>
      <c r="E306" s="25" t="str">
        <f>IFERROR(INDEX(HelperTable[FY 2018 Nominal], MATCH(InflationTable[[#This Row],[CFDA]], HelperTable[CFDA], 0)), "")</f>
        <v/>
      </c>
      <c r="F306" s="25" t="str">
        <f>IFERROR(INDEX(HelperTable[Cost of Inflation (Difference between 2010 &amp; 2018 Nominal)], MATCH(InflationTable[[#This Row],[CFDA]], HelperTable[CFDA], 0)), "")</f>
        <v/>
      </c>
    </row>
    <row r="307" spans="2:6" x14ac:dyDescent="0.3">
      <c r="B307" s="21" t="str">
        <f>IFERROR(INDEX(HelperTable[CFDA], MATCH('Helper Table'!H307, HelperTable[Final Sort], 0)), "")</f>
        <v/>
      </c>
      <c r="C307" s="21" t="str">
        <f>IFERROR(INDEX(HelperTable[Grant Name], MATCH(InflationTable[[#This Row],[CFDA]], HelperTable[CFDA], 0)), "")</f>
        <v/>
      </c>
      <c r="D307" s="21" t="str">
        <f>IFERROR(INDEX(HelperTable[FY 2010 Nominal], MATCH(InflationTable[[#This Row],[CFDA]], HelperTable[CFDA], 0)), "")</f>
        <v/>
      </c>
      <c r="E307" s="25" t="str">
        <f>IFERROR(INDEX(HelperTable[FY 2018 Nominal], MATCH(InflationTable[[#This Row],[CFDA]], HelperTable[CFDA], 0)), "")</f>
        <v/>
      </c>
      <c r="F307" s="25" t="str">
        <f>IFERROR(INDEX(HelperTable[Cost of Inflation (Difference between 2010 &amp; 2018 Nominal)], MATCH(InflationTable[[#This Row],[CFDA]], HelperTable[CFDA], 0)), "")</f>
        <v/>
      </c>
    </row>
    <row r="308" spans="2:6" x14ac:dyDescent="0.3">
      <c r="B308" s="21" t="str">
        <f>IFERROR(INDEX(HelperTable[CFDA], MATCH('Helper Table'!H308, HelperTable[Final Sort], 0)), "")</f>
        <v/>
      </c>
      <c r="C308" s="21" t="str">
        <f>IFERROR(INDEX(HelperTable[Grant Name], MATCH(InflationTable[[#This Row],[CFDA]], HelperTable[CFDA], 0)), "")</f>
        <v/>
      </c>
      <c r="D308" s="21" t="str">
        <f>IFERROR(INDEX(HelperTable[FY 2010 Nominal], MATCH(InflationTable[[#This Row],[CFDA]], HelperTable[CFDA], 0)), "")</f>
        <v/>
      </c>
      <c r="E308" s="25" t="str">
        <f>IFERROR(INDEX(HelperTable[FY 2018 Nominal], MATCH(InflationTable[[#This Row],[CFDA]], HelperTable[CFDA], 0)), "")</f>
        <v/>
      </c>
      <c r="F308" s="25" t="str">
        <f>IFERROR(INDEX(HelperTable[Cost of Inflation (Difference between 2010 &amp; 2018 Nominal)], MATCH(InflationTable[[#This Row],[CFDA]], HelperTable[CFDA], 0)), "")</f>
        <v/>
      </c>
    </row>
    <row r="309" spans="2:6" x14ac:dyDescent="0.3">
      <c r="B309" s="21" t="str">
        <f>IFERROR(INDEX(HelperTable[CFDA], MATCH('Helper Table'!H309, HelperTable[Final Sort], 0)), "")</f>
        <v/>
      </c>
      <c r="C309" s="21" t="str">
        <f>IFERROR(INDEX(HelperTable[Grant Name], MATCH(InflationTable[[#This Row],[CFDA]], HelperTable[CFDA], 0)), "")</f>
        <v/>
      </c>
      <c r="D309" s="21" t="str">
        <f>IFERROR(INDEX(HelperTable[FY 2010 Nominal], MATCH(InflationTable[[#This Row],[CFDA]], HelperTable[CFDA], 0)), "")</f>
        <v/>
      </c>
      <c r="E309" s="25" t="str">
        <f>IFERROR(INDEX(HelperTable[FY 2018 Nominal], MATCH(InflationTable[[#This Row],[CFDA]], HelperTable[CFDA], 0)), "")</f>
        <v/>
      </c>
      <c r="F309" s="25" t="str">
        <f>IFERROR(INDEX(HelperTable[Cost of Inflation (Difference between 2010 &amp; 2018 Nominal)], MATCH(InflationTable[[#This Row],[CFDA]], HelperTable[CFDA], 0)), "")</f>
        <v/>
      </c>
    </row>
    <row r="310" spans="2:6" x14ac:dyDescent="0.3">
      <c r="B310" s="21" t="str">
        <f>IFERROR(INDEX(HelperTable[CFDA], MATCH('Helper Table'!H310, HelperTable[Final Sort], 0)), "")</f>
        <v/>
      </c>
      <c r="C310" s="21" t="str">
        <f>IFERROR(INDEX(HelperTable[Grant Name], MATCH(InflationTable[[#This Row],[CFDA]], HelperTable[CFDA], 0)), "")</f>
        <v/>
      </c>
      <c r="D310" s="21" t="str">
        <f>IFERROR(INDEX(HelperTable[FY 2010 Nominal], MATCH(InflationTable[[#This Row],[CFDA]], HelperTable[CFDA], 0)), "")</f>
        <v/>
      </c>
      <c r="E310" s="25" t="str">
        <f>IFERROR(INDEX(HelperTable[FY 2018 Nominal], MATCH(InflationTable[[#This Row],[CFDA]], HelperTable[CFDA], 0)), "")</f>
        <v/>
      </c>
      <c r="F310" s="25" t="str">
        <f>IFERROR(INDEX(HelperTable[Cost of Inflation (Difference between 2010 &amp; 2018 Nominal)], MATCH(InflationTable[[#This Row],[CFDA]], HelperTable[CFDA], 0)), "")</f>
        <v/>
      </c>
    </row>
    <row r="311" spans="2:6" x14ac:dyDescent="0.3">
      <c r="B311" s="21" t="str">
        <f>IFERROR(INDEX(HelperTable[CFDA], MATCH('Helper Table'!H311, HelperTable[Final Sort], 0)), "")</f>
        <v/>
      </c>
      <c r="C311" s="21" t="str">
        <f>IFERROR(INDEX(HelperTable[Grant Name], MATCH(InflationTable[[#This Row],[CFDA]], HelperTable[CFDA], 0)), "")</f>
        <v/>
      </c>
      <c r="D311" s="21" t="str">
        <f>IFERROR(INDEX(HelperTable[FY 2010 Nominal], MATCH(InflationTable[[#This Row],[CFDA]], HelperTable[CFDA], 0)), "")</f>
        <v/>
      </c>
      <c r="E311" s="25" t="str">
        <f>IFERROR(INDEX(HelperTable[FY 2018 Nominal], MATCH(InflationTable[[#This Row],[CFDA]], HelperTable[CFDA], 0)), "")</f>
        <v/>
      </c>
      <c r="F311" s="25" t="str">
        <f>IFERROR(INDEX(HelperTable[Cost of Inflation (Difference between 2010 &amp; 2018 Nominal)], MATCH(InflationTable[[#This Row],[CFDA]], HelperTable[CFDA], 0)), "")</f>
        <v/>
      </c>
    </row>
    <row r="312" spans="2:6" x14ac:dyDescent="0.3">
      <c r="B312" s="21" t="str">
        <f>IFERROR(INDEX(HelperTable[CFDA], MATCH('Helper Table'!H312, HelperTable[Final Sort], 0)), "")</f>
        <v/>
      </c>
      <c r="C312" s="21" t="str">
        <f>IFERROR(INDEX(HelperTable[Grant Name], MATCH(InflationTable[[#This Row],[CFDA]], HelperTable[CFDA], 0)), "")</f>
        <v/>
      </c>
      <c r="D312" s="21" t="str">
        <f>IFERROR(INDEX(HelperTable[FY 2010 Nominal], MATCH(InflationTable[[#This Row],[CFDA]], HelperTable[CFDA], 0)), "")</f>
        <v/>
      </c>
      <c r="E312" s="25" t="str">
        <f>IFERROR(INDEX(HelperTable[FY 2018 Nominal], MATCH(InflationTable[[#This Row],[CFDA]], HelperTable[CFDA], 0)), "")</f>
        <v/>
      </c>
      <c r="F312" s="25" t="str">
        <f>IFERROR(INDEX(HelperTable[Cost of Inflation (Difference between 2010 &amp; 2018 Nominal)], MATCH(InflationTable[[#This Row],[CFDA]], HelperTable[CFDA], 0)), "")</f>
        <v/>
      </c>
    </row>
    <row r="313" spans="2:6" x14ac:dyDescent="0.3">
      <c r="B313" s="21" t="str">
        <f>IFERROR(INDEX(HelperTable[CFDA], MATCH('Helper Table'!H313, HelperTable[Final Sort], 0)), "")</f>
        <v/>
      </c>
      <c r="C313" s="21" t="str">
        <f>IFERROR(INDEX(HelperTable[Grant Name], MATCH(InflationTable[[#This Row],[CFDA]], HelperTable[CFDA], 0)), "")</f>
        <v/>
      </c>
      <c r="D313" s="21" t="str">
        <f>IFERROR(INDEX(HelperTable[FY 2010 Nominal], MATCH(InflationTable[[#This Row],[CFDA]], HelperTable[CFDA], 0)), "")</f>
        <v/>
      </c>
      <c r="E313" s="25" t="str">
        <f>IFERROR(INDEX(HelperTable[FY 2018 Nominal], MATCH(InflationTable[[#This Row],[CFDA]], HelperTable[CFDA], 0)), "")</f>
        <v/>
      </c>
      <c r="F313" s="25" t="str">
        <f>IFERROR(INDEX(HelperTable[Cost of Inflation (Difference between 2010 &amp; 2018 Nominal)], MATCH(InflationTable[[#This Row],[CFDA]], HelperTable[CFDA], 0)), "")</f>
        <v/>
      </c>
    </row>
    <row r="314" spans="2:6" x14ac:dyDescent="0.3">
      <c r="B314" s="21" t="str">
        <f>IFERROR(INDEX(HelperTable[CFDA], MATCH('Helper Table'!H314, HelperTable[Final Sort], 0)), "")</f>
        <v/>
      </c>
      <c r="C314" s="21" t="str">
        <f>IFERROR(INDEX(HelperTable[Grant Name], MATCH(InflationTable[[#This Row],[CFDA]], HelperTable[CFDA], 0)), "")</f>
        <v/>
      </c>
      <c r="D314" s="21" t="str">
        <f>IFERROR(INDEX(HelperTable[FY 2010 Nominal], MATCH(InflationTable[[#This Row],[CFDA]], HelperTable[CFDA], 0)), "")</f>
        <v/>
      </c>
      <c r="E314" s="25" t="str">
        <f>IFERROR(INDEX(HelperTable[FY 2018 Nominal], MATCH(InflationTable[[#This Row],[CFDA]], HelperTable[CFDA], 0)), "")</f>
        <v/>
      </c>
      <c r="F314" s="25" t="str">
        <f>IFERROR(INDEX(HelperTable[Cost of Inflation (Difference between 2010 &amp; 2018 Nominal)], MATCH(InflationTable[[#This Row],[CFDA]], HelperTable[CFDA], 0)), "")</f>
        <v/>
      </c>
    </row>
    <row r="315" spans="2:6" x14ac:dyDescent="0.3">
      <c r="B315" s="21" t="str">
        <f>IFERROR(INDEX(HelperTable[CFDA], MATCH('Helper Table'!H315, HelperTable[Final Sort], 0)), "")</f>
        <v/>
      </c>
      <c r="C315" s="21" t="str">
        <f>IFERROR(INDEX(HelperTable[Grant Name], MATCH(InflationTable[[#This Row],[CFDA]], HelperTable[CFDA], 0)), "")</f>
        <v/>
      </c>
      <c r="D315" s="21" t="str">
        <f>IFERROR(INDEX(HelperTable[FY 2010 Nominal], MATCH(InflationTable[[#This Row],[CFDA]], HelperTable[CFDA], 0)), "")</f>
        <v/>
      </c>
      <c r="E315" s="25" t="str">
        <f>IFERROR(INDEX(HelperTable[FY 2018 Nominal], MATCH(InflationTable[[#This Row],[CFDA]], HelperTable[CFDA], 0)), "")</f>
        <v/>
      </c>
      <c r="F315" s="25" t="str">
        <f>IFERROR(INDEX(HelperTable[Cost of Inflation (Difference between 2010 &amp; 2018 Nominal)], MATCH(InflationTable[[#This Row],[CFDA]], HelperTable[CFDA], 0)), "")</f>
        <v/>
      </c>
    </row>
    <row r="316" spans="2:6" x14ac:dyDescent="0.3">
      <c r="B316" s="21" t="str">
        <f>IFERROR(INDEX(HelperTable[CFDA], MATCH('Helper Table'!H316, HelperTable[Final Sort], 0)), "")</f>
        <v/>
      </c>
      <c r="C316" s="21" t="str">
        <f>IFERROR(INDEX(HelperTable[Grant Name], MATCH(InflationTable[[#This Row],[CFDA]], HelperTable[CFDA], 0)), "")</f>
        <v/>
      </c>
      <c r="D316" s="21" t="str">
        <f>IFERROR(INDEX(HelperTable[FY 2010 Nominal], MATCH(InflationTable[[#This Row],[CFDA]], HelperTable[CFDA], 0)), "")</f>
        <v/>
      </c>
      <c r="E316" s="25" t="str">
        <f>IFERROR(INDEX(HelperTable[FY 2018 Nominal], MATCH(InflationTable[[#This Row],[CFDA]], HelperTable[CFDA], 0)), "")</f>
        <v/>
      </c>
      <c r="F316" s="25" t="str">
        <f>IFERROR(INDEX(HelperTable[Cost of Inflation (Difference between 2010 &amp; 2018 Nominal)], MATCH(InflationTable[[#This Row],[CFDA]], HelperTable[CFDA], 0)), "")</f>
        <v/>
      </c>
    </row>
    <row r="317" spans="2:6" x14ac:dyDescent="0.3">
      <c r="B317" s="21" t="str">
        <f>IFERROR(INDEX(HelperTable[CFDA], MATCH('Helper Table'!H317, HelperTable[Final Sort], 0)), "")</f>
        <v/>
      </c>
      <c r="C317" s="21" t="str">
        <f>IFERROR(INDEX(HelperTable[Grant Name], MATCH(InflationTable[[#This Row],[CFDA]], HelperTable[CFDA], 0)), "")</f>
        <v/>
      </c>
      <c r="D317" s="21" t="str">
        <f>IFERROR(INDEX(HelperTable[FY 2010 Nominal], MATCH(InflationTable[[#This Row],[CFDA]], HelperTable[CFDA], 0)), "")</f>
        <v/>
      </c>
      <c r="E317" s="25" t="str">
        <f>IFERROR(INDEX(HelperTable[FY 2018 Nominal], MATCH(InflationTable[[#This Row],[CFDA]], HelperTable[CFDA], 0)), "")</f>
        <v/>
      </c>
      <c r="F317" s="25" t="str">
        <f>IFERROR(INDEX(HelperTable[Cost of Inflation (Difference between 2010 &amp; 2018 Nominal)], MATCH(InflationTable[[#This Row],[CFDA]], HelperTable[CFDA], 0)), "")</f>
        <v/>
      </c>
    </row>
    <row r="318" spans="2:6" x14ac:dyDescent="0.3">
      <c r="B318" s="21" t="str">
        <f>IFERROR(INDEX(HelperTable[CFDA], MATCH('Helper Table'!H318, HelperTable[Final Sort], 0)), "")</f>
        <v/>
      </c>
      <c r="C318" s="21" t="str">
        <f>IFERROR(INDEX(HelperTable[Grant Name], MATCH(InflationTable[[#This Row],[CFDA]], HelperTable[CFDA], 0)), "")</f>
        <v/>
      </c>
      <c r="D318" s="21" t="str">
        <f>IFERROR(INDEX(HelperTable[FY 2010 Nominal], MATCH(InflationTable[[#This Row],[CFDA]], HelperTable[CFDA], 0)), "")</f>
        <v/>
      </c>
      <c r="E318" s="25" t="str">
        <f>IFERROR(INDEX(HelperTable[FY 2018 Nominal], MATCH(InflationTable[[#This Row],[CFDA]], HelperTable[CFDA], 0)), "")</f>
        <v/>
      </c>
      <c r="F318" s="25" t="str">
        <f>IFERROR(INDEX(HelperTable[Cost of Inflation (Difference between 2010 &amp; 2018 Nominal)], MATCH(InflationTable[[#This Row],[CFDA]], HelperTable[CFDA], 0)), "")</f>
        <v/>
      </c>
    </row>
    <row r="319" spans="2:6" x14ac:dyDescent="0.3">
      <c r="B319" s="21" t="str">
        <f>IFERROR(INDEX(HelperTable[CFDA], MATCH('Helper Table'!H319, HelperTable[Final Sort], 0)), "")</f>
        <v/>
      </c>
      <c r="C319" s="21" t="str">
        <f>IFERROR(INDEX(HelperTable[Grant Name], MATCH(InflationTable[[#This Row],[CFDA]], HelperTable[CFDA], 0)), "")</f>
        <v/>
      </c>
      <c r="D319" s="21" t="str">
        <f>IFERROR(INDEX(HelperTable[FY 2010 Nominal], MATCH(InflationTable[[#This Row],[CFDA]], HelperTable[CFDA], 0)), "")</f>
        <v/>
      </c>
      <c r="E319" s="25" t="str">
        <f>IFERROR(INDEX(HelperTable[FY 2018 Nominal], MATCH(InflationTable[[#This Row],[CFDA]], HelperTable[CFDA], 0)), "")</f>
        <v/>
      </c>
      <c r="F319" s="25" t="str">
        <f>IFERROR(INDEX(HelperTable[Cost of Inflation (Difference between 2010 &amp; 2018 Nominal)], MATCH(InflationTable[[#This Row],[CFDA]], HelperTable[CFDA], 0)), "")</f>
        <v/>
      </c>
    </row>
    <row r="320" spans="2:6" x14ac:dyDescent="0.3">
      <c r="B320" s="21" t="str">
        <f>IFERROR(INDEX(HelperTable[CFDA], MATCH('Helper Table'!H320, HelperTable[Final Sort], 0)), "")</f>
        <v/>
      </c>
      <c r="C320" s="21" t="str">
        <f>IFERROR(INDEX(HelperTable[Grant Name], MATCH(InflationTable[[#This Row],[CFDA]], HelperTable[CFDA], 0)), "")</f>
        <v/>
      </c>
      <c r="D320" s="21" t="str">
        <f>IFERROR(INDEX(HelperTable[FY 2010 Nominal], MATCH(InflationTable[[#This Row],[CFDA]], HelperTable[CFDA], 0)), "")</f>
        <v/>
      </c>
      <c r="E320" s="25" t="str">
        <f>IFERROR(INDEX(HelperTable[FY 2018 Nominal], MATCH(InflationTable[[#This Row],[CFDA]], HelperTable[CFDA], 0)), "")</f>
        <v/>
      </c>
      <c r="F320" s="25" t="str">
        <f>IFERROR(INDEX(HelperTable[Cost of Inflation (Difference between 2010 &amp; 2018 Nominal)], MATCH(InflationTable[[#This Row],[CFDA]], HelperTable[CFDA], 0)), "")</f>
        <v/>
      </c>
    </row>
    <row r="321" spans="2:6" x14ac:dyDescent="0.3">
      <c r="B321" s="21" t="str">
        <f>IFERROR(INDEX(HelperTable[CFDA], MATCH('Helper Table'!H321, HelperTable[Final Sort], 0)), "")</f>
        <v/>
      </c>
      <c r="C321" s="21" t="str">
        <f>IFERROR(INDEX(HelperTable[Grant Name], MATCH(InflationTable[[#This Row],[CFDA]], HelperTable[CFDA], 0)), "")</f>
        <v/>
      </c>
      <c r="D321" s="21" t="str">
        <f>IFERROR(INDEX(HelperTable[FY 2010 Nominal], MATCH(InflationTable[[#This Row],[CFDA]], HelperTable[CFDA], 0)), "")</f>
        <v/>
      </c>
      <c r="E321" s="25" t="str">
        <f>IFERROR(INDEX(HelperTable[FY 2018 Nominal], MATCH(InflationTable[[#This Row],[CFDA]], HelperTable[CFDA], 0)), "")</f>
        <v/>
      </c>
      <c r="F321" s="25" t="str">
        <f>IFERROR(INDEX(HelperTable[Cost of Inflation (Difference between 2010 &amp; 2018 Nominal)], MATCH(InflationTable[[#This Row],[CFDA]], HelperTable[CFDA], 0)), "")</f>
        <v/>
      </c>
    </row>
    <row r="322" spans="2:6" x14ac:dyDescent="0.3">
      <c r="B322" s="21" t="str">
        <f>IFERROR(INDEX(HelperTable[CFDA], MATCH('Helper Table'!H322, HelperTable[Final Sort], 0)), "")</f>
        <v/>
      </c>
      <c r="C322" s="21" t="str">
        <f>IFERROR(INDEX(HelperTable[Grant Name], MATCH(InflationTable[[#This Row],[CFDA]], HelperTable[CFDA], 0)), "")</f>
        <v/>
      </c>
      <c r="D322" s="21" t="str">
        <f>IFERROR(INDEX(HelperTable[FY 2010 Nominal], MATCH(InflationTable[[#This Row],[CFDA]], HelperTable[CFDA], 0)), "")</f>
        <v/>
      </c>
      <c r="E322" s="25" t="str">
        <f>IFERROR(INDEX(HelperTable[FY 2018 Nominal], MATCH(InflationTable[[#This Row],[CFDA]], HelperTable[CFDA], 0)), "")</f>
        <v/>
      </c>
      <c r="F322" s="25" t="str">
        <f>IFERROR(INDEX(HelperTable[Cost of Inflation (Difference between 2010 &amp; 2018 Nominal)], MATCH(InflationTable[[#This Row],[CFDA]], HelperTable[CFDA], 0)), "")</f>
        <v/>
      </c>
    </row>
    <row r="323" spans="2:6" x14ac:dyDescent="0.3">
      <c r="B323" s="21" t="str">
        <f>IFERROR(INDEX(HelperTable[CFDA], MATCH('Helper Table'!H323, HelperTable[Final Sort], 0)), "")</f>
        <v/>
      </c>
      <c r="C323" s="21" t="str">
        <f>IFERROR(INDEX(HelperTable[Grant Name], MATCH(InflationTable[[#This Row],[CFDA]], HelperTable[CFDA], 0)), "")</f>
        <v/>
      </c>
      <c r="D323" s="21" t="str">
        <f>IFERROR(INDEX(HelperTable[FY 2010 Nominal], MATCH(InflationTable[[#This Row],[CFDA]], HelperTable[CFDA], 0)), "")</f>
        <v/>
      </c>
      <c r="E323" s="25" t="str">
        <f>IFERROR(INDEX(HelperTable[FY 2018 Nominal], MATCH(InflationTable[[#This Row],[CFDA]], HelperTable[CFDA], 0)), "")</f>
        <v/>
      </c>
      <c r="F323" s="25" t="str">
        <f>IFERROR(INDEX(HelperTable[Cost of Inflation (Difference between 2010 &amp; 2018 Nominal)], MATCH(InflationTable[[#This Row],[CFDA]], HelperTable[CFDA], 0)), "")</f>
        <v/>
      </c>
    </row>
    <row r="324" spans="2:6" x14ac:dyDescent="0.3">
      <c r="B324" s="21" t="str">
        <f>IFERROR(INDEX(HelperTable[CFDA], MATCH('Helper Table'!H324, HelperTable[Final Sort], 0)), "")</f>
        <v/>
      </c>
      <c r="C324" s="21" t="str">
        <f>IFERROR(INDEX(HelperTable[Grant Name], MATCH(InflationTable[[#This Row],[CFDA]], HelperTable[CFDA], 0)), "")</f>
        <v/>
      </c>
      <c r="D324" s="21" t="str">
        <f>IFERROR(INDEX(HelperTable[FY 2010 Nominal], MATCH(InflationTable[[#This Row],[CFDA]], HelperTable[CFDA], 0)), "")</f>
        <v/>
      </c>
      <c r="E324" s="25" t="str">
        <f>IFERROR(INDEX(HelperTable[FY 2018 Nominal], MATCH(InflationTable[[#This Row],[CFDA]], HelperTable[CFDA], 0)), "")</f>
        <v/>
      </c>
      <c r="F324" s="25" t="str">
        <f>IFERROR(INDEX(HelperTable[Cost of Inflation (Difference between 2010 &amp; 2018 Nominal)], MATCH(InflationTable[[#This Row],[CFDA]], HelperTable[CFDA], 0)), "")</f>
        <v/>
      </c>
    </row>
    <row r="325" spans="2:6" x14ac:dyDescent="0.3">
      <c r="B325" s="21" t="str">
        <f>IFERROR(INDEX(HelperTable[CFDA], MATCH('Helper Table'!H325, HelperTable[Final Sort], 0)), "")</f>
        <v/>
      </c>
      <c r="C325" s="21" t="str">
        <f>IFERROR(INDEX(HelperTable[Grant Name], MATCH(InflationTable[[#This Row],[CFDA]], HelperTable[CFDA], 0)), "")</f>
        <v/>
      </c>
      <c r="D325" s="21" t="str">
        <f>IFERROR(INDEX(HelperTable[FY 2010 Nominal], MATCH(InflationTable[[#This Row],[CFDA]], HelperTable[CFDA], 0)), "")</f>
        <v/>
      </c>
      <c r="E325" s="25" t="str">
        <f>IFERROR(INDEX(HelperTable[FY 2018 Nominal], MATCH(InflationTable[[#This Row],[CFDA]], HelperTable[CFDA], 0)), "")</f>
        <v/>
      </c>
      <c r="F325" s="25" t="str">
        <f>IFERROR(INDEX(HelperTable[Cost of Inflation (Difference between 2010 &amp; 2018 Nominal)], MATCH(InflationTable[[#This Row],[CFDA]], HelperTable[CFDA], 0)), "")</f>
        <v/>
      </c>
    </row>
    <row r="326" spans="2:6" x14ac:dyDescent="0.3">
      <c r="B326" s="21" t="str">
        <f>IFERROR(INDEX(HelperTable[CFDA], MATCH('Helper Table'!H326, HelperTable[Final Sort], 0)), "")</f>
        <v/>
      </c>
      <c r="C326" s="21" t="str">
        <f>IFERROR(INDEX(HelperTable[Grant Name], MATCH(InflationTable[[#This Row],[CFDA]], HelperTable[CFDA], 0)), "")</f>
        <v/>
      </c>
      <c r="D326" s="21" t="str">
        <f>IFERROR(INDEX(HelperTable[FY 2010 Nominal], MATCH(InflationTable[[#This Row],[CFDA]], HelperTable[CFDA], 0)), "")</f>
        <v/>
      </c>
      <c r="E326" s="25" t="str">
        <f>IFERROR(INDEX(HelperTable[FY 2018 Nominal], MATCH(InflationTable[[#This Row],[CFDA]], HelperTable[CFDA], 0)), "")</f>
        <v/>
      </c>
      <c r="F326" s="25" t="str">
        <f>IFERROR(INDEX(HelperTable[Cost of Inflation (Difference between 2010 &amp; 2018 Nominal)], MATCH(InflationTable[[#This Row],[CFDA]], HelperTable[CFDA], 0)), "")</f>
        <v/>
      </c>
    </row>
    <row r="327" spans="2:6" x14ac:dyDescent="0.3">
      <c r="B327" s="21" t="str">
        <f>IFERROR(INDEX(HelperTable[CFDA], MATCH('Helper Table'!H327, HelperTable[Final Sort], 0)), "")</f>
        <v/>
      </c>
      <c r="C327" s="21" t="str">
        <f>IFERROR(INDEX(HelperTable[Grant Name], MATCH(InflationTable[[#This Row],[CFDA]], HelperTable[CFDA], 0)), "")</f>
        <v/>
      </c>
      <c r="D327" s="21" t="str">
        <f>IFERROR(INDEX(HelperTable[FY 2010 Nominal], MATCH(InflationTable[[#This Row],[CFDA]], HelperTable[CFDA], 0)), "")</f>
        <v/>
      </c>
      <c r="E327" s="25" t="str">
        <f>IFERROR(INDEX(HelperTable[FY 2018 Nominal], MATCH(InflationTable[[#This Row],[CFDA]], HelperTable[CFDA], 0)), "")</f>
        <v/>
      </c>
      <c r="F327" s="25" t="str">
        <f>IFERROR(INDEX(HelperTable[Cost of Inflation (Difference between 2010 &amp; 2018 Nominal)], MATCH(InflationTable[[#This Row],[CFDA]], HelperTable[CFDA], 0)), "")</f>
        <v/>
      </c>
    </row>
    <row r="328" spans="2:6" x14ac:dyDescent="0.3">
      <c r="B328" s="21" t="str">
        <f>IFERROR(INDEX(HelperTable[CFDA], MATCH('Helper Table'!H328, HelperTable[Final Sort], 0)), "")</f>
        <v/>
      </c>
      <c r="C328" s="21" t="str">
        <f>IFERROR(INDEX(HelperTable[Grant Name], MATCH(InflationTable[[#This Row],[CFDA]], HelperTable[CFDA], 0)), "")</f>
        <v/>
      </c>
      <c r="D328" s="21" t="str">
        <f>IFERROR(INDEX(HelperTable[FY 2010 Nominal], MATCH(InflationTable[[#This Row],[CFDA]], HelperTable[CFDA], 0)), "")</f>
        <v/>
      </c>
      <c r="E328" s="25" t="str">
        <f>IFERROR(INDEX(HelperTable[FY 2018 Nominal], MATCH(InflationTable[[#This Row],[CFDA]], HelperTable[CFDA], 0)), "")</f>
        <v/>
      </c>
      <c r="F328" s="25" t="str">
        <f>IFERROR(INDEX(HelperTable[Cost of Inflation (Difference between 2010 &amp; 2018 Nominal)], MATCH(InflationTable[[#This Row],[CFDA]], HelperTable[CFDA], 0)), "")</f>
        <v/>
      </c>
    </row>
    <row r="329" spans="2:6" x14ac:dyDescent="0.3">
      <c r="B329" s="21" t="str">
        <f>IFERROR(INDEX(HelperTable[CFDA], MATCH('Helper Table'!H329, HelperTable[Final Sort], 0)), "")</f>
        <v/>
      </c>
      <c r="C329" s="21" t="str">
        <f>IFERROR(INDEX(HelperTable[Grant Name], MATCH(InflationTable[[#This Row],[CFDA]], HelperTable[CFDA], 0)), "")</f>
        <v/>
      </c>
      <c r="D329" s="21" t="str">
        <f>IFERROR(INDEX(HelperTable[FY 2010 Nominal], MATCH(InflationTable[[#This Row],[CFDA]], HelperTable[CFDA], 0)), "")</f>
        <v/>
      </c>
      <c r="E329" s="25" t="str">
        <f>IFERROR(INDEX(HelperTable[FY 2018 Nominal], MATCH(InflationTable[[#This Row],[CFDA]], HelperTable[CFDA], 0)), "")</f>
        <v/>
      </c>
      <c r="F329" s="25" t="str">
        <f>IFERROR(INDEX(HelperTable[Cost of Inflation (Difference between 2010 &amp; 2018 Nominal)], MATCH(InflationTable[[#This Row],[CFDA]], HelperTable[CFDA], 0)), "")</f>
        <v/>
      </c>
    </row>
    <row r="330" spans="2:6" x14ac:dyDescent="0.3">
      <c r="B330" s="21" t="str">
        <f>IFERROR(INDEX(HelperTable[CFDA], MATCH('Helper Table'!H330, HelperTable[Final Sort], 0)), "")</f>
        <v/>
      </c>
      <c r="C330" s="21" t="str">
        <f>IFERROR(INDEX(HelperTable[Grant Name], MATCH(InflationTable[[#This Row],[CFDA]], HelperTable[CFDA], 0)), "")</f>
        <v/>
      </c>
      <c r="D330" s="21" t="str">
        <f>IFERROR(INDEX(HelperTable[FY 2010 Nominal], MATCH(InflationTable[[#This Row],[CFDA]], HelperTable[CFDA], 0)), "")</f>
        <v/>
      </c>
      <c r="E330" s="25" t="str">
        <f>IFERROR(INDEX(HelperTable[FY 2018 Nominal], MATCH(InflationTable[[#This Row],[CFDA]], HelperTable[CFDA], 0)), "")</f>
        <v/>
      </c>
      <c r="F330" s="25" t="str">
        <f>IFERROR(INDEX(HelperTable[Cost of Inflation (Difference between 2010 &amp; 2018 Nominal)], MATCH(InflationTable[[#This Row],[CFDA]], HelperTable[CFDA], 0)), "")</f>
        <v/>
      </c>
    </row>
    <row r="331" spans="2:6" x14ac:dyDescent="0.3">
      <c r="B331" s="21" t="str">
        <f>IFERROR(INDEX(HelperTable[CFDA], MATCH('Helper Table'!H331, HelperTable[Final Sort], 0)), "")</f>
        <v/>
      </c>
      <c r="C331" s="21" t="str">
        <f>IFERROR(INDEX(HelperTable[Grant Name], MATCH(InflationTable[[#This Row],[CFDA]], HelperTable[CFDA], 0)), "")</f>
        <v/>
      </c>
      <c r="D331" s="21" t="str">
        <f>IFERROR(INDEX(HelperTable[FY 2010 Nominal], MATCH(InflationTable[[#This Row],[CFDA]], HelperTable[CFDA], 0)), "")</f>
        <v/>
      </c>
      <c r="E331" s="25" t="str">
        <f>IFERROR(INDEX(HelperTable[FY 2018 Nominal], MATCH(InflationTable[[#This Row],[CFDA]], HelperTable[CFDA], 0)), "")</f>
        <v/>
      </c>
      <c r="F331" s="25" t="str">
        <f>IFERROR(INDEX(HelperTable[Cost of Inflation (Difference between 2010 &amp; 2018 Nominal)], MATCH(InflationTable[[#This Row],[CFDA]], HelperTable[CFDA], 0)), "")</f>
        <v/>
      </c>
    </row>
    <row r="332" spans="2:6" x14ac:dyDescent="0.3">
      <c r="B332" s="21" t="str">
        <f>IFERROR(INDEX(HelperTable[CFDA], MATCH('Helper Table'!H332, HelperTable[Final Sort], 0)), "")</f>
        <v/>
      </c>
      <c r="C332" s="21" t="str">
        <f>IFERROR(INDEX(HelperTable[Grant Name], MATCH(InflationTable[[#This Row],[CFDA]], HelperTable[CFDA], 0)), "")</f>
        <v/>
      </c>
      <c r="D332" s="21" t="str">
        <f>IFERROR(INDEX(HelperTable[FY 2010 Nominal], MATCH(InflationTable[[#This Row],[CFDA]], HelperTable[CFDA], 0)), "")</f>
        <v/>
      </c>
      <c r="E332" s="25" t="str">
        <f>IFERROR(INDEX(HelperTable[FY 2018 Nominal], MATCH(InflationTable[[#This Row],[CFDA]], HelperTable[CFDA], 0)), "")</f>
        <v/>
      </c>
      <c r="F332" s="25" t="str">
        <f>IFERROR(INDEX(HelperTable[Cost of Inflation (Difference between 2010 &amp; 2018 Nominal)], MATCH(InflationTable[[#This Row],[CFDA]], HelperTable[CFDA], 0)), "")</f>
        <v/>
      </c>
    </row>
    <row r="333" spans="2:6" x14ac:dyDescent="0.3">
      <c r="B333" s="21" t="str">
        <f>IFERROR(INDEX(HelperTable[CFDA], MATCH('Helper Table'!H333, HelperTable[Final Sort], 0)), "")</f>
        <v/>
      </c>
      <c r="C333" s="21" t="str">
        <f>IFERROR(INDEX(HelperTable[Grant Name], MATCH(InflationTable[[#This Row],[CFDA]], HelperTable[CFDA], 0)), "")</f>
        <v/>
      </c>
      <c r="D333" s="21" t="str">
        <f>IFERROR(INDEX(HelperTable[FY 2010 Nominal], MATCH(InflationTable[[#This Row],[CFDA]], HelperTable[CFDA], 0)), "")</f>
        <v/>
      </c>
      <c r="E333" s="25" t="str">
        <f>IFERROR(INDEX(HelperTable[FY 2018 Nominal], MATCH(InflationTable[[#This Row],[CFDA]], HelperTable[CFDA], 0)), "")</f>
        <v/>
      </c>
      <c r="F333" s="25" t="str">
        <f>IFERROR(INDEX(HelperTable[Cost of Inflation (Difference between 2010 &amp; 2018 Nominal)], MATCH(InflationTable[[#This Row],[CFDA]], HelperTable[CFDA], 0)), "")</f>
        <v/>
      </c>
    </row>
    <row r="334" spans="2:6" x14ac:dyDescent="0.3">
      <c r="B334" s="21" t="str">
        <f>IFERROR(INDEX(HelperTable[CFDA], MATCH('Helper Table'!H334, HelperTable[Final Sort], 0)), "")</f>
        <v/>
      </c>
      <c r="C334" s="21" t="str">
        <f>IFERROR(INDEX(HelperTable[Grant Name], MATCH(InflationTable[[#This Row],[CFDA]], HelperTable[CFDA], 0)), "")</f>
        <v/>
      </c>
      <c r="D334" s="21" t="str">
        <f>IFERROR(INDEX(HelperTable[FY 2010 Nominal], MATCH(InflationTable[[#This Row],[CFDA]], HelperTable[CFDA], 0)), "")</f>
        <v/>
      </c>
      <c r="E334" s="25" t="str">
        <f>IFERROR(INDEX(HelperTable[FY 2018 Nominal], MATCH(InflationTable[[#This Row],[CFDA]], HelperTable[CFDA], 0)), "")</f>
        <v/>
      </c>
      <c r="F334" s="25" t="str">
        <f>IFERROR(INDEX(HelperTable[Cost of Inflation (Difference between 2010 &amp; 2018 Nominal)], MATCH(InflationTable[[#This Row],[CFDA]], HelperTable[CFDA], 0)), "")</f>
        <v/>
      </c>
    </row>
    <row r="335" spans="2:6" x14ac:dyDescent="0.3">
      <c r="B335" s="21" t="str">
        <f>IFERROR(INDEX(HelperTable[CFDA], MATCH('Helper Table'!H335, HelperTable[Final Sort], 0)), "")</f>
        <v/>
      </c>
      <c r="C335" s="21" t="str">
        <f>IFERROR(INDEX(HelperTable[Grant Name], MATCH(InflationTable[[#This Row],[CFDA]], HelperTable[CFDA], 0)), "")</f>
        <v/>
      </c>
      <c r="D335" s="21" t="str">
        <f>IFERROR(INDEX(HelperTable[FY 2010 Nominal], MATCH(InflationTable[[#This Row],[CFDA]], HelperTable[CFDA], 0)), "")</f>
        <v/>
      </c>
      <c r="E335" s="25" t="str">
        <f>IFERROR(INDEX(HelperTable[FY 2018 Nominal], MATCH(InflationTable[[#This Row],[CFDA]], HelperTable[CFDA], 0)), "")</f>
        <v/>
      </c>
      <c r="F335" s="25" t="str">
        <f>IFERROR(INDEX(HelperTable[Cost of Inflation (Difference between 2010 &amp; 2018 Nominal)], MATCH(InflationTable[[#This Row],[CFDA]], HelperTable[CFDA], 0)), "")</f>
        <v/>
      </c>
    </row>
    <row r="336" spans="2:6" x14ac:dyDescent="0.3">
      <c r="B336" s="21" t="str">
        <f>IFERROR(INDEX(HelperTable[CFDA], MATCH('Helper Table'!H336, HelperTable[Final Sort], 0)), "")</f>
        <v/>
      </c>
      <c r="C336" s="21" t="str">
        <f>IFERROR(INDEX(HelperTable[Grant Name], MATCH(InflationTable[[#This Row],[CFDA]], HelperTable[CFDA], 0)), "")</f>
        <v/>
      </c>
      <c r="D336" s="21" t="str">
        <f>IFERROR(INDEX(HelperTable[FY 2010 Nominal], MATCH(InflationTable[[#This Row],[CFDA]], HelperTable[CFDA], 0)), "")</f>
        <v/>
      </c>
      <c r="E336" s="25" t="str">
        <f>IFERROR(INDEX(HelperTable[FY 2018 Nominal], MATCH(InflationTable[[#This Row],[CFDA]], HelperTable[CFDA], 0)), "")</f>
        <v/>
      </c>
      <c r="F336" s="25" t="str">
        <f>IFERROR(INDEX(HelperTable[Cost of Inflation (Difference between 2010 &amp; 2018 Nominal)], MATCH(InflationTable[[#This Row],[CFDA]], HelperTable[CFDA], 0)), "")</f>
        <v/>
      </c>
    </row>
    <row r="337" spans="2:6" x14ac:dyDescent="0.3">
      <c r="B337" s="21" t="str">
        <f>IFERROR(INDEX(HelperTable[CFDA], MATCH('Helper Table'!H337, HelperTable[Final Sort], 0)), "")</f>
        <v/>
      </c>
      <c r="C337" s="21" t="str">
        <f>IFERROR(INDEX(HelperTable[Grant Name], MATCH(InflationTable[[#This Row],[CFDA]], HelperTable[CFDA], 0)), "")</f>
        <v/>
      </c>
      <c r="D337" s="21" t="str">
        <f>IFERROR(INDEX(HelperTable[FY 2010 Nominal], MATCH(InflationTable[[#This Row],[CFDA]], HelperTable[CFDA], 0)), "")</f>
        <v/>
      </c>
      <c r="E337" s="25" t="str">
        <f>IFERROR(INDEX(HelperTable[FY 2018 Nominal], MATCH(InflationTable[[#This Row],[CFDA]], HelperTable[CFDA], 0)), "")</f>
        <v/>
      </c>
      <c r="F337" s="25" t="str">
        <f>IFERROR(INDEX(HelperTable[Cost of Inflation (Difference between 2010 &amp; 2018 Nominal)], MATCH(InflationTable[[#This Row],[CFDA]], HelperTable[CFDA], 0)), "")</f>
        <v/>
      </c>
    </row>
    <row r="338" spans="2:6" x14ac:dyDescent="0.3">
      <c r="B338" s="21" t="str">
        <f>IFERROR(INDEX(HelperTable[CFDA], MATCH('Helper Table'!H338, HelperTable[Final Sort], 0)), "")</f>
        <v/>
      </c>
      <c r="C338" s="21" t="str">
        <f>IFERROR(INDEX(HelperTable[Grant Name], MATCH(InflationTable[[#This Row],[CFDA]], HelperTable[CFDA], 0)), "")</f>
        <v/>
      </c>
      <c r="D338" s="21" t="str">
        <f>IFERROR(INDEX(HelperTable[FY 2010 Nominal], MATCH(InflationTable[[#This Row],[CFDA]], HelperTable[CFDA], 0)), "")</f>
        <v/>
      </c>
      <c r="E338" s="25" t="str">
        <f>IFERROR(INDEX(HelperTable[FY 2018 Nominal], MATCH(InflationTable[[#This Row],[CFDA]], HelperTable[CFDA], 0)), "")</f>
        <v/>
      </c>
      <c r="F338" s="25" t="str">
        <f>IFERROR(INDEX(HelperTable[Cost of Inflation (Difference between 2010 &amp; 2018 Nominal)], MATCH(InflationTable[[#This Row],[CFDA]], HelperTable[CFDA], 0)), "")</f>
        <v/>
      </c>
    </row>
    <row r="339" spans="2:6" x14ac:dyDescent="0.3">
      <c r="B339" s="21" t="str">
        <f>IFERROR(INDEX(HelperTable[CFDA], MATCH('Helper Table'!H339, HelperTable[Final Sort], 0)), "")</f>
        <v/>
      </c>
      <c r="C339" s="21" t="str">
        <f>IFERROR(INDEX(HelperTable[Grant Name], MATCH(InflationTable[[#This Row],[CFDA]], HelperTable[CFDA], 0)), "")</f>
        <v/>
      </c>
      <c r="D339" s="21" t="str">
        <f>IFERROR(INDEX(HelperTable[FY 2010 Nominal], MATCH(InflationTable[[#This Row],[CFDA]], HelperTable[CFDA], 0)), "")</f>
        <v/>
      </c>
      <c r="E339" s="25" t="str">
        <f>IFERROR(INDEX(HelperTable[FY 2018 Nominal], MATCH(InflationTable[[#This Row],[CFDA]], HelperTable[CFDA], 0)), "")</f>
        <v/>
      </c>
      <c r="F339" s="25" t="str">
        <f>IFERROR(INDEX(HelperTable[Cost of Inflation (Difference between 2010 &amp; 2018 Nominal)], MATCH(InflationTable[[#This Row],[CFDA]], HelperTable[CFDA], 0)), "")</f>
        <v/>
      </c>
    </row>
    <row r="340" spans="2:6" x14ac:dyDescent="0.3">
      <c r="B340" s="21" t="str">
        <f>IFERROR(INDEX(HelperTable[CFDA], MATCH('Helper Table'!H340, HelperTable[Final Sort], 0)), "")</f>
        <v/>
      </c>
      <c r="C340" s="21" t="str">
        <f>IFERROR(INDEX(HelperTable[Grant Name], MATCH(InflationTable[[#This Row],[CFDA]], HelperTable[CFDA], 0)), "")</f>
        <v/>
      </c>
      <c r="D340" s="21" t="str">
        <f>IFERROR(INDEX(HelperTable[FY 2010 Nominal], MATCH(InflationTable[[#This Row],[CFDA]], HelperTable[CFDA], 0)), "")</f>
        <v/>
      </c>
      <c r="E340" s="25" t="str">
        <f>IFERROR(INDEX(HelperTable[FY 2018 Nominal], MATCH(InflationTable[[#This Row],[CFDA]], HelperTable[CFDA], 0)), "")</f>
        <v/>
      </c>
      <c r="F340" s="25" t="str">
        <f>IFERROR(INDEX(HelperTable[Cost of Inflation (Difference between 2010 &amp; 2018 Nominal)], MATCH(InflationTable[[#This Row],[CFDA]], HelperTable[CFDA], 0)), "")</f>
        <v/>
      </c>
    </row>
    <row r="341" spans="2:6" x14ac:dyDescent="0.3">
      <c r="B341" s="21" t="str">
        <f>IFERROR(INDEX(HelperTable[CFDA], MATCH('Helper Table'!H341, HelperTable[Final Sort], 0)), "")</f>
        <v/>
      </c>
      <c r="C341" s="21" t="str">
        <f>IFERROR(INDEX(HelperTable[Grant Name], MATCH(InflationTable[[#This Row],[CFDA]], HelperTable[CFDA], 0)), "")</f>
        <v/>
      </c>
      <c r="D341" s="21" t="str">
        <f>IFERROR(INDEX(HelperTable[FY 2010 Nominal], MATCH(InflationTable[[#This Row],[CFDA]], HelperTable[CFDA], 0)), "")</f>
        <v/>
      </c>
      <c r="E341" s="25" t="str">
        <f>IFERROR(INDEX(HelperTable[FY 2018 Nominal], MATCH(InflationTable[[#This Row],[CFDA]], HelperTable[CFDA], 0)), "")</f>
        <v/>
      </c>
      <c r="F341" s="25" t="str">
        <f>IFERROR(INDEX(HelperTable[Cost of Inflation (Difference between 2010 &amp; 2018 Nominal)], MATCH(InflationTable[[#This Row],[CFDA]], HelperTable[CFDA], 0)), "")</f>
        <v/>
      </c>
    </row>
    <row r="342" spans="2:6" x14ac:dyDescent="0.3">
      <c r="B342" s="21" t="str">
        <f>IFERROR(INDEX(HelperTable[CFDA], MATCH('Helper Table'!H342, HelperTable[Final Sort], 0)), "")</f>
        <v/>
      </c>
      <c r="C342" s="21" t="str">
        <f>IFERROR(INDEX(HelperTable[Grant Name], MATCH(InflationTable[[#This Row],[CFDA]], HelperTable[CFDA], 0)), "")</f>
        <v/>
      </c>
      <c r="D342" s="21" t="str">
        <f>IFERROR(INDEX(HelperTable[FY 2010 Nominal], MATCH(InflationTable[[#This Row],[CFDA]], HelperTable[CFDA], 0)), "")</f>
        <v/>
      </c>
      <c r="E342" s="25" t="str">
        <f>IFERROR(INDEX(HelperTable[FY 2018 Nominal], MATCH(InflationTable[[#This Row],[CFDA]], HelperTable[CFDA], 0)), "")</f>
        <v/>
      </c>
      <c r="F342" s="25" t="str">
        <f>IFERROR(INDEX(HelperTable[Cost of Inflation (Difference between 2010 &amp; 2018 Nominal)], MATCH(InflationTable[[#This Row],[CFDA]], HelperTable[CFDA], 0)), "")</f>
        <v/>
      </c>
    </row>
    <row r="343" spans="2:6" x14ac:dyDescent="0.3">
      <c r="B343" s="21" t="str">
        <f>IFERROR(INDEX(HelperTable[CFDA], MATCH('Helper Table'!H343, HelperTable[Final Sort], 0)), "")</f>
        <v/>
      </c>
      <c r="C343" s="21" t="str">
        <f>IFERROR(INDEX(HelperTable[Grant Name], MATCH(InflationTable[[#This Row],[CFDA]], HelperTable[CFDA], 0)), "")</f>
        <v/>
      </c>
      <c r="D343" s="21" t="str">
        <f>IFERROR(INDEX(HelperTable[FY 2010 Nominal], MATCH(InflationTable[[#This Row],[CFDA]], HelperTable[CFDA], 0)), "")</f>
        <v/>
      </c>
      <c r="E343" s="25" t="str">
        <f>IFERROR(INDEX(HelperTable[FY 2018 Nominal], MATCH(InflationTable[[#This Row],[CFDA]], HelperTable[CFDA], 0)), "")</f>
        <v/>
      </c>
      <c r="F343" s="25" t="str">
        <f>IFERROR(INDEX(HelperTable[Cost of Inflation (Difference between 2010 &amp; 2018 Nominal)], MATCH(InflationTable[[#This Row],[CFDA]], HelperTable[CFDA], 0)), "")</f>
        <v/>
      </c>
    </row>
    <row r="344" spans="2:6" x14ac:dyDescent="0.3">
      <c r="B344" s="21" t="str">
        <f>IFERROR(INDEX(HelperTable[CFDA], MATCH('Helper Table'!H344, HelperTable[Final Sort], 0)), "")</f>
        <v/>
      </c>
      <c r="C344" s="21" t="str">
        <f>IFERROR(INDEX(HelperTable[Grant Name], MATCH(InflationTable[[#This Row],[CFDA]], HelperTable[CFDA], 0)), "")</f>
        <v/>
      </c>
      <c r="D344" s="21" t="str">
        <f>IFERROR(INDEX(HelperTable[FY 2010 Nominal], MATCH(InflationTable[[#This Row],[CFDA]], HelperTable[CFDA], 0)), "")</f>
        <v/>
      </c>
      <c r="E344" s="25" t="str">
        <f>IFERROR(INDEX(HelperTable[FY 2018 Nominal], MATCH(InflationTable[[#This Row],[CFDA]], HelperTable[CFDA], 0)), "")</f>
        <v/>
      </c>
      <c r="F344" s="25" t="str">
        <f>IFERROR(INDEX(HelperTable[Cost of Inflation (Difference between 2010 &amp; 2018 Nominal)], MATCH(InflationTable[[#This Row],[CFDA]], HelperTable[CFDA], 0)), "")</f>
        <v/>
      </c>
    </row>
    <row r="345" spans="2:6" x14ac:dyDescent="0.3">
      <c r="B345" s="21" t="str">
        <f>IFERROR(INDEX(HelperTable[CFDA], MATCH('Helper Table'!H345, HelperTable[Final Sort], 0)), "")</f>
        <v/>
      </c>
      <c r="C345" s="21" t="str">
        <f>IFERROR(INDEX(HelperTable[Grant Name], MATCH(InflationTable[[#This Row],[CFDA]], HelperTable[CFDA], 0)), "")</f>
        <v/>
      </c>
      <c r="D345" s="21" t="str">
        <f>IFERROR(INDEX(HelperTable[FY 2010 Nominal], MATCH(InflationTable[[#This Row],[CFDA]], HelperTable[CFDA], 0)), "")</f>
        <v/>
      </c>
      <c r="E345" s="25" t="str">
        <f>IFERROR(INDEX(HelperTable[FY 2018 Nominal], MATCH(InflationTable[[#This Row],[CFDA]], HelperTable[CFDA], 0)), "")</f>
        <v/>
      </c>
      <c r="F345" s="25" t="str">
        <f>IFERROR(INDEX(HelperTable[Cost of Inflation (Difference between 2010 &amp; 2018 Nominal)], MATCH(InflationTable[[#This Row],[CFDA]], HelperTable[CFDA], 0)), "")</f>
        <v/>
      </c>
    </row>
    <row r="346" spans="2:6" x14ac:dyDescent="0.3">
      <c r="B346" s="21" t="str">
        <f>IFERROR(INDEX(HelperTable[CFDA], MATCH('Helper Table'!H346, HelperTable[Final Sort], 0)), "")</f>
        <v/>
      </c>
      <c r="C346" s="21" t="str">
        <f>IFERROR(INDEX(HelperTable[Grant Name], MATCH(InflationTable[[#This Row],[CFDA]], HelperTable[CFDA], 0)), "")</f>
        <v/>
      </c>
      <c r="D346" s="21" t="str">
        <f>IFERROR(INDEX(HelperTable[FY 2010 Nominal], MATCH(InflationTable[[#This Row],[CFDA]], HelperTable[CFDA], 0)), "")</f>
        <v/>
      </c>
      <c r="E346" s="25" t="str">
        <f>IFERROR(INDEX(HelperTable[FY 2018 Nominal], MATCH(InflationTable[[#This Row],[CFDA]], HelperTable[CFDA], 0)), "")</f>
        <v/>
      </c>
      <c r="F346" s="25" t="str">
        <f>IFERROR(INDEX(HelperTable[Cost of Inflation (Difference between 2010 &amp; 2018 Nominal)], MATCH(InflationTable[[#This Row],[CFDA]], HelperTable[CFDA], 0)), "")</f>
        <v/>
      </c>
    </row>
    <row r="347" spans="2:6" x14ac:dyDescent="0.3">
      <c r="B347" s="21" t="str">
        <f>IFERROR(INDEX(HelperTable[CFDA], MATCH('Helper Table'!H347, HelperTable[Final Sort], 0)), "")</f>
        <v/>
      </c>
      <c r="C347" s="21" t="str">
        <f>IFERROR(INDEX(HelperTable[Grant Name], MATCH(InflationTable[[#This Row],[CFDA]], HelperTable[CFDA], 0)), "")</f>
        <v/>
      </c>
      <c r="D347" s="21" t="str">
        <f>IFERROR(INDEX(HelperTable[FY 2010 Nominal], MATCH(InflationTable[[#This Row],[CFDA]], HelperTable[CFDA], 0)), "")</f>
        <v/>
      </c>
      <c r="E347" s="25" t="str">
        <f>IFERROR(INDEX(HelperTable[FY 2018 Nominal], MATCH(InflationTable[[#This Row],[CFDA]], HelperTable[CFDA], 0)), "")</f>
        <v/>
      </c>
      <c r="F347" s="25" t="str">
        <f>IFERROR(INDEX(HelperTable[Cost of Inflation (Difference between 2010 &amp; 2018 Nominal)], MATCH(InflationTable[[#This Row],[CFDA]], HelperTable[CFDA], 0)), "")</f>
        <v/>
      </c>
    </row>
    <row r="348" spans="2:6" x14ac:dyDescent="0.3">
      <c r="B348" s="21" t="str">
        <f>IFERROR(INDEX(HelperTable[CFDA], MATCH('Helper Table'!H348, HelperTable[Final Sort], 0)), "")</f>
        <v/>
      </c>
      <c r="C348" s="21" t="str">
        <f>IFERROR(INDEX(HelperTable[Grant Name], MATCH(InflationTable[[#This Row],[CFDA]], HelperTable[CFDA], 0)), "")</f>
        <v/>
      </c>
      <c r="D348" s="21" t="str">
        <f>IFERROR(INDEX(HelperTable[FY 2010 Nominal], MATCH(InflationTable[[#This Row],[CFDA]], HelperTable[CFDA], 0)), "")</f>
        <v/>
      </c>
      <c r="E348" s="25" t="str">
        <f>IFERROR(INDEX(HelperTable[FY 2018 Nominal], MATCH(InflationTable[[#This Row],[CFDA]], HelperTable[CFDA], 0)), "")</f>
        <v/>
      </c>
      <c r="F348" s="25" t="str">
        <f>IFERROR(INDEX(HelperTable[Cost of Inflation (Difference between 2010 &amp; 2018 Nominal)], MATCH(InflationTable[[#This Row],[CFDA]], HelperTable[CFDA], 0)), "")</f>
        <v/>
      </c>
    </row>
    <row r="349" spans="2:6" x14ac:dyDescent="0.3">
      <c r="B349" s="21" t="str">
        <f>IFERROR(INDEX(HelperTable[CFDA], MATCH('Helper Table'!H349, HelperTable[Final Sort], 0)), "")</f>
        <v/>
      </c>
      <c r="C349" s="21" t="str">
        <f>IFERROR(INDEX(HelperTable[Grant Name], MATCH(InflationTable[[#This Row],[CFDA]], HelperTable[CFDA], 0)), "")</f>
        <v/>
      </c>
      <c r="D349" s="21" t="str">
        <f>IFERROR(INDEX(HelperTable[FY 2010 Nominal], MATCH(InflationTable[[#This Row],[CFDA]], HelperTable[CFDA], 0)), "")</f>
        <v/>
      </c>
      <c r="E349" s="25" t="str">
        <f>IFERROR(INDEX(HelperTable[FY 2018 Nominal], MATCH(InflationTable[[#This Row],[CFDA]], HelperTable[CFDA], 0)), "")</f>
        <v/>
      </c>
      <c r="F349" s="25" t="str">
        <f>IFERROR(INDEX(HelperTable[Cost of Inflation (Difference between 2010 &amp; 2018 Nominal)], MATCH(InflationTable[[#This Row],[CFDA]], HelperTable[CFDA], 0)), "")</f>
        <v/>
      </c>
    </row>
    <row r="350" spans="2:6" x14ac:dyDescent="0.3">
      <c r="B350" s="21" t="str">
        <f>IFERROR(INDEX(HelperTable[CFDA], MATCH('Helper Table'!H350, HelperTable[Final Sort], 0)), "")</f>
        <v/>
      </c>
      <c r="C350" s="21" t="str">
        <f>IFERROR(INDEX(HelperTable[Grant Name], MATCH(InflationTable[[#This Row],[CFDA]], HelperTable[CFDA], 0)), "")</f>
        <v/>
      </c>
      <c r="D350" s="21" t="str">
        <f>IFERROR(INDEX(HelperTable[FY 2010 Nominal], MATCH(InflationTable[[#This Row],[CFDA]], HelperTable[CFDA], 0)), "")</f>
        <v/>
      </c>
      <c r="E350" s="25" t="str">
        <f>IFERROR(INDEX(HelperTable[FY 2018 Nominal], MATCH(InflationTable[[#This Row],[CFDA]], HelperTable[CFDA], 0)), "")</f>
        <v/>
      </c>
      <c r="F350" s="25" t="str">
        <f>IFERROR(INDEX(HelperTable[Cost of Inflation (Difference between 2010 &amp; 2018 Nominal)], MATCH(InflationTable[[#This Row],[CFDA]], HelperTable[CFDA], 0)), "")</f>
        <v/>
      </c>
    </row>
    <row r="351" spans="2:6" x14ac:dyDescent="0.3">
      <c r="B351" s="21" t="str">
        <f>IFERROR(INDEX(HelperTable[CFDA], MATCH('Helper Table'!H351, HelperTable[Final Sort], 0)), "")</f>
        <v/>
      </c>
      <c r="C351" s="21" t="str">
        <f>IFERROR(INDEX(HelperTable[Grant Name], MATCH(InflationTable[[#This Row],[CFDA]], HelperTable[CFDA], 0)), "")</f>
        <v/>
      </c>
      <c r="D351" s="21" t="str">
        <f>IFERROR(INDEX(HelperTable[FY 2010 Nominal], MATCH(InflationTable[[#This Row],[CFDA]], HelperTable[CFDA], 0)), "")</f>
        <v/>
      </c>
      <c r="E351" s="25" t="str">
        <f>IFERROR(INDEX(HelperTable[FY 2018 Nominal], MATCH(InflationTable[[#This Row],[CFDA]], HelperTable[CFDA], 0)), "")</f>
        <v/>
      </c>
      <c r="F351" s="25" t="str">
        <f>IFERROR(INDEX(HelperTable[Cost of Inflation (Difference between 2010 &amp; 2018 Nominal)], MATCH(InflationTable[[#This Row],[CFDA]], HelperTable[CFDA], 0)), "")</f>
        <v/>
      </c>
    </row>
    <row r="352" spans="2:6" x14ac:dyDescent="0.3">
      <c r="B352" s="21" t="str">
        <f>IFERROR(INDEX(HelperTable[CFDA], MATCH('Helper Table'!H352, HelperTable[Final Sort], 0)), "")</f>
        <v/>
      </c>
      <c r="C352" s="21" t="str">
        <f>IFERROR(INDEX(HelperTable[Grant Name], MATCH(InflationTable[[#This Row],[CFDA]], HelperTable[CFDA], 0)), "")</f>
        <v/>
      </c>
      <c r="D352" s="21" t="str">
        <f>IFERROR(INDEX(HelperTable[FY 2010 Nominal], MATCH(InflationTable[[#This Row],[CFDA]], HelperTable[CFDA], 0)), "")</f>
        <v/>
      </c>
      <c r="E352" s="25" t="str">
        <f>IFERROR(INDEX(HelperTable[FY 2018 Nominal], MATCH(InflationTable[[#This Row],[CFDA]], HelperTable[CFDA], 0)), "")</f>
        <v/>
      </c>
      <c r="F352" s="25" t="str">
        <f>IFERROR(INDEX(HelperTable[Cost of Inflation (Difference between 2010 &amp; 2018 Nominal)], MATCH(InflationTable[[#This Row],[CFDA]], HelperTable[CFDA], 0)), "")</f>
        <v/>
      </c>
    </row>
    <row r="353" spans="2:6" x14ac:dyDescent="0.3">
      <c r="B353" s="21" t="str">
        <f>IFERROR(INDEX(HelperTable[CFDA], MATCH('Helper Table'!H353, HelperTable[Final Sort], 0)), "")</f>
        <v/>
      </c>
      <c r="C353" s="21" t="str">
        <f>IFERROR(INDEX(HelperTable[Grant Name], MATCH(InflationTable[[#This Row],[CFDA]], HelperTable[CFDA], 0)), "")</f>
        <v/>
      </c>
      <c r="D353" s="21" t="str">
        <f>IFERROR(INDEX(HelperTable[FY 2010 Nominal], MATCH(InflationTable[[#This Row],[CFDA]], HelperTable[CFDA], 0)), "")</f>
        <v/>
      </c>
      <c r="E353" s="25" t="str">
        <f>IFERROR(INDEX(HelperTable[FY 2018 Nominal], MATCH(InflationTable[[#This Row],[CFDA]], HelperTable[CFDA], 0)), "")</f>
        <v/>
      </c>
      <c r="F353" s="25" t="str">
        <f>IFERROR(INDEX(HelperTable[Cost of Inflation (Difference between 2010 &amp; 2018 Nominal)], MATCH(InflationTable[[#This Row],[CFDA]], HelperTable[CFDA], 0)), "")</f>
        <v/>
      </c>
    </row>
    <row r="354" spans="2:6" x14ac:dyDescent="0.3">
      <c r="B354" s="21" t="str">
        <f>IFERROR(INDEX(HelperTable[CFDA], MATCH('Helper Table'!H354, HelperTable[Final Sort], 0)), "")</f>
        <v/>
      </c>
      <c r="C354" s="21" t="str">
        <f>IFERROR(INDEX(HelperTable[Grant Name], MATCH(InflationTable[[#This Row],[CFDA]], HelperTable[CFDA], 0)), "")</f>
        <v/>
      </c>
      <c r="D354" s="21" t="str">
        <f>IFERROR(INDEX(HelperTable[FY 2010 Nominal], MATCH(InflationTable[[#This Row],[CFDA]], HelperTable[CFDA], 0)), "")</f>
        <v/>
      </c>
      <c r="E354" s="25" t="str">
        <f>IFERROR(INDEX(HelperTable[FY 2018 Nominal], MATCH(InflationTable[[#This Row],[CFDA]], HelperTable[CFDA], 0)), "")</f>
        <v/>
      </c>
      <c r="F354" s="25" t="str">
        <f>IFERROR(INDEX(HelperTable[Cost of Inflation (Difference between 2010 &amp; 2018 Nominal)], MATCH(InflationTable[[#This Row],[CFDA]], HelperTable[CFDA], 0)), "")</f>
        <v/>
      </c>
    </row>
    <row r="355" spans="2:6" x14ac:dyDescent="0.3">
      <c r="B355" s="21" t="str">
        <f>IFERROR(INDEX(HelperTable[CFDA], MATCH('Helper Table'!H355, HelperTable[Final Sort], 0)), "")</f>
        <v/>
      </c>
      <c r="C355" s="21" t="str">
        <f>IFERROR(INDEX(HelperTable[Grant Name], MATCH(InflationTable[[#This Row],[CFDA]], HelperTable[CFDA], 0)), "")</f>
        <v/>
      </c>
      <c r="D355" s="21" t="str">
        <f>IFERROR(INDEX(HelperTable[FY 2010 Nominal], MATCH(InflationTable[[#This Row],[CFDA]], HelperTable[CFDA], 0)), "")</f>
        <v/>
      </c>
      <c r="E355" s="25" t="str">
        <f>IFERROR(INDEX(HelperTable[FY 2018 Nominal], MATCH(InflationTable[[#This Row],[CFDA]], HelperTable[CFDA], 0)), "")</f>
        <v/>
      </c>
      <c r="F355" s="25" t="str">
        <f>IFERROR(INDEX(HelperTable[Cost of Inflation (Difference between 2010 &amp; 2018 Nominal)], MATCH(InflationTable[[#This Row],[CFDA]], HelperTable[CFDA], 0)), "")</f>
        <v/>
      </c>
    </row>
    <row r="356" spans="2:6" x14ac:dyDescent="0.3">
      <c r="B356" s="21" t="str">
        <f>IFERROR(INDEX(HelperTable[CFDA], MATCH('Helper Table'!H356, HelperTable[Final Sort], 0)), "")</f>
        <v/>
      </c>
      <c r="C356" s="21" t="str">
        <f>IFERROR(INDEX(HelperTable[Grant Name], MATCH(InflationTable[[#This Row],[CFDA]], HelperTable[CFDA], 0)), "")</f>
        <v/>
      </c>
      <c r="D356" s="21" t="str">
        <f>IFERROR(INDEX(HelperTable[FY 2010 Nominal], MATCH(InflationTable[[#This Row],[CFDA]], HelperTable[CFDA], 0)), "")</f>
        <v/>
      </c>
      <c r="E356" s="25" t="str">
        <f>IFERROR(INDEX(HelperTable[FY 2018 Nominal], MATCH(InflationTable[[#This Row],[CFDA]], HelperTable[CFDA], 0)), "")</f>
        <v/>
      </c>
      <c r="F356" s="25" t="str">
        <f>IFERROR(INDEX(HelperTable[Cost of Inflation (Difference between 2010 &amp; 2018 Nominal)], MATCH(InflationTable[[#This Row],[CFDA]], HelperTable[CFDA], 0)), "")</f>
        <v/>
      </c>
    </row>
    <row r="357" spans="2:6" x14ac:dyDescent="0.3">
      <c r="B357" s="21" t="str">
        <f>IFERROR(INDEX(HelperTable[CFDA], MATCH('Helper Table'!H357, HelperTable[Final Sort], 0)), "")</f>
        <v/>
      </c>
      <c r="C357" s="21" t="str">
        <f>IFERROR(INDEX(HelperTable[Grant Name], MATCH(InflationTable[[#This Row],[CFDA]], HelperTable[CFDA], 0)), "")</f>
        <v/>
      </c>
      <c r="D357" s="21" t="str">
        <f>IFERROR(INDEX(HelperTable[FY 2010 Nominal], MATCH(InflationTable[[#This Row],[CFDA]], HelperTable[CFDA], 0)), "")</f>
        <v/>
      </c>
      <c r="E357" s="25" t="str">
        <f>IFERROR(INDEX(HelperTable[FY 2018 Nominal], MATCH(InflationTable[[#This Row],[CFDA]], HelperTable[CFDA], 0)), "")</f>
        <v/>
      </c>
      <c r="F357" s="25" t="str">
        <f>IFERROR(INDEX(HelperTable[Cost of Inflation (Difference between 2010 &amp; 2018 Nominal)], MATCH(InflationTable[[#This Row],[CFDA]], HelperTable[CFDA], 0)), "")</f>
        <v/>
      </c>
    </row>
    <row r="358" spans="2:6" x14ac:dyDescent="0.3">
      <c r="B358" s="21" t="str">
        <f>IFERROR(INDEX(HelperTable[CFDA], MATCH('Helper Table'!H358, HelperTable[Final Sort], 0)), "")</f>
        <v/>
      </c>
      <c r="C358" s="21" t="str">
        <f>IFERROR(INDEX(HelperTable[Grant Name], MATCH(InflationTable[[#This Row],[CFDA]], HelperTable[CFDA], 0)), "")</f>
        <v/>
      </c>
      <c r="D358" s="21" t="str">
        <f>IFERROR(INDEX(HelperTable[FY 2010 Nominal], MATCH(InflationTable[[#This Row],[CFDA]], HelperTable[CFDA], 0)), "")</f>
        <v/>
      </c>
      <c r="E358" s="25" t="str">
        <f>IFERROR(INDEX(HelperTable[FY 2018 Nominal], MATCH(InflationTable[[#This Row],[CFDA]], HelperTable[CFDA], 0)), "")</f>
        <v/>
      </c>
      <c r="F358" s="25" t="str">
        <f>IFERROR(INDEX(HelperTable[Cost of Inflation (Difference between 2010 &amp; 2018 Nominal)], MATCH(InflationTable[[#This Row],[CFDA]], HelperTable[CFDA], 0)), "")</f>
        <v/>
      </c>
    </row>
    <row r="359" spans="2:6" x14ac:dyDescent="0.3">
      <c r="B359" s="21" t="str">
        <f>IFERROR(INDEX(HelperTable[CFDA], MATCH('Helper Table'!H359, HelperTable[Final Sort], 0)), "")</f>
        <v/>
      </c>
      <c r="C359" s="21" t="str">
        <f>IFERROR(INDEX(HelperTable[Grant Name], MATCH(InflationTable[[#This Row],[CFDA]], HelperTable[CFDA], 0)), "")</f>
        <v/>
      </c>
      <c r="D359" s="21" t="str">
        <f>IFERROR(INDEX(HelperTable[FY 2010 Nominal], MATCH(InflationTable[[#This Row],[CFDA]], HelperTable[CFDA], 0)), "")</f>
        <v/>
      </c>
      <c r="E359" s="25" t="str">
        <f>IFERROR(INDEX(HelperTable[FY 2018 Nominal], MATCH(InflationTable[[#This Row],[CFDA]], HelperTable[CFDA], 0)), "")</f>
        <v/>
      </c>
      <c r="F359" s="25" t="str">
        <f>IFERROR(INDEX(HelperTable[Cost of Inflation (Difference between 2010 &amp; 2018 Nominal)], MATCH(InflationTable[[#This Row],[CFDA]], HelperTable[CFDA], 0)), "")</f>
        <v/>
      </c>
    </row>
    <row r="360" spans="2:6" x14ac:dyDescent="0.3">
      <c r="B360" s="21" t="str">
        <f>IFERROR(INDEX(HelperTable[CFDA], MATCH('Helper Table'!H360, HelperTable[Final Sort], 0)), "")</f>
        <v/>
      </c>
      <c r="C360" s="21" t="str">
        <f>IFERROR(INDEX(HelperTable[Grant Name], MATCH(InflationTable[[#This Row],[CFDA]], HelperTable[CFDA], 0)), "")</f>
        <v/>
      </c>
      <c r="D360" s="21" t="str">
        <f>IFERROR(INDEX(HelperTable[FY 2010 Nominal], MATCH(InflationTable[[#This Row],[CFDA]], HelperTable[CFDA], 0)), "")</f>
        <v/>
      </c>
      <c r="E360" s="25" t="str">
        <f>IFERROR(INDEX(HelperTable[FY 2018 Nominal], MATCH(InflationTable[[#This Row],[CFDA]], HelperTable[CFDA], 0)), "")</f>
        <v/>
      </c>
      <c r="F360" s="25" t="str">
        <f>IFERROR(INDEX(HelperTable[Cost of Inflation (Difference between 2010 &amp; 2018 Nominal)], MATCH(InflationTable[[#This Row],[CFDA]], HelperTable[CFDA], 0)), "")</f>
        <v/>
      </c>
    </row>
    <row r="361" spans="2:6" x14ac:dyDescent="0.3">
      <c r="B361" s="21" t="str">
        <f>IFERROR(INDEX(HelperTable[CFDA], MATCH('Helper Table'!H361, HelperTable[Final Sort], 0)), "")</f>
        <v/>
      </c>
      <c r="C361" s="21" t="str">
        <f>IFERROR(INDEX(HelperTable[Grant Name], MATCH(InflationTable[[#This Row],[CFDA]], HelperTable[CFDA], 0)), "")</f>
        <v/>
      </c>
      <c r="D361" s="21" t="str">
        <f>IFERROR(INDEX(HelperTable[FY 2010 Nominal], MATCH(InflationTable[[#This Row],[CFDA]], HelperTable[CFDA], 0)), "")</f>
        <v/>
      </c>
      <c r="E361" s="25" t="str">
        <f>IFERROR(INDEX(HelperTable[FY 2018 Nominal], MATCH(InflationTable[[#This Row],[CFDA]], HelperTable[CFDA], 0)), "")</f>
        <v/>
      </c>
      <c r="F361" s="25" t="str">
        <f>IFERROR(INDEX(HelperTable[Cost of Inflation (Difference between 2010 &amp; 2018 Nominal)], MATCH(InflationTable[[#This Row],[CFDA]], HelperTable[CFDA], 0)), "")</f>
        <v/>
      </c>
    </row>
    <row r="362" spans="2:6" x14ac:dyDescent="0.3">
      <c r="B362" s="21" t="str">
        <f>IFERROR(INDEX(HelperTable[CFDA], MATCH('Helper Table'!H362, HelperTable[Final Sort], 0)), "")</f>
        <v/>
      </c>
      <c r="C362" s="21" t="str">
        <f>IFERROR(INDEX(HelperTable[Grant Name], MATCH(InflationTable[[#This Row],[CFDA]], HelperTable[CFDA], 0)), "")</f>
        <v/>
      </c>
      <c r="D362" s="21" t="str">
        <f>IFERROR(INDEX(HelperTable[FY 2010 Nominal], MATCH(InflationTable[[#This Row],[CFDA]], HelperTable[CFDA], 0)), "")</f>
        <v/>
      </c>
      <c r="E362" s="25" t="str">
        <f>IFERROR(INDEX(HelperTable[FY 2018 Nominal], MATCH(InflationTable[[#This Row],[CFDA]], HelperTable[CFDA], 0)), "")</f>
        <v/>
      </c>
      <c r="F362" s="25" t="str">
        <f>IFERROR(INDEX(HelperTable[Cost of Inflation (Difference between 2010 &amp; 2018 Nominal)], MATCH(InflationTable[[#This Row],[CFDA]], HelperTable[CFDA], 0)), "")</f>
        <v/>
      </c>
    </row>
    <row r="363" spans="2:6" x14ac:dyDescent="0.3">
      <c r="B363" s="21" t="str">
        <f>IFERROR(INDEX(HelperTable[CFDA], MATCH('Helper Table'!H363, HelperTable[Final Sort], 0)), "")</f>
        <v/>
      </c>
      <c r="C363" s="21" t="str">
        <f>IFERROR(INDEX(HelperTable[Grant Name], MATCH(InflationTable[[#This Row],[CFDA]], HelperTable[CFDA], 0)), "")</f>
        <v/>
      </c>
      <c r="D363" s="21" t="str">
        <f>IFERROR(INDEX(HelperTable[FY 2010 Nominal], MATCH(InflationTable[[#This Row],[CFDA]], HelperTable[CFDA], 0)), "")</f>
        <v/>
      </c>
      <c r="E363" s="25" t="str">
        <f>IFERROR(INDEX(HelperTable[FY 2018 Nominal], MATCH(InflationTable[[#This Row],[CFDA]], HelperTable[CFDA], 0)), "")</f>
        <v/>
      </c>
      <c r="F363" s="25" t="str">
        <f>IFERROR(INDEX(HelperTable[Cost of Inflation (Difference between 2010 &amp; 2018 Nominal)], MATCH(InflationTable[[#This Row],[CFDA]], HelperTable[CFDA], 0)), "")</f>
        <v/>
      </c>
    </row>
    <row r="364" spans="2:6" x14ac:dyDescent="0.3">
      <c r="B364" s="21" t="str">
        <f>IFERROR(INDEX(HelperTable[CFDA], MATCH('Helper Table'!H364, HelperTable[Final Sort], 0)), "")</f>
        <v/>
      </c>
      <c r="C364" s="21" t="str">
        <f>IFERROR(INDEX(HelperTable[Grant Name], MATCH(InflationTable[[#This Row],[CFDA]], HelperTable[CFDA], 0)), "")</f>
        <v/>
      </c>
      <c r="D364" s="21" t="str">
        <f>IFERROR(INDEX(HelperTable[FY 2010 Nominal], MATCH(InflationTable[[#This Row],[CFDA]], HelperTable[CFDA], 0)), "")</f>
        <v/>
      </c>
      <c r="E364" s="25" t="str">
        <f>IFERROR(INDEX(HelperTable[FY 2018 Nominal], MATCH(InflationTable[[#This Row],[CFDA]], HelperTable[CFDA], 0)), "")</f>
        <v/>
      </c>
      <c r="F364" s="25" t="str">
        <f>IFERROR(INDEX(HelperTable[Cost of Inflation (Difference between 2010 &amp; 2018 Nominal)], MATCH(InflationTable[[#This Row],[CFDA]], HelperTable[CFDA], 0)), "")</f>
        <v/>
      </c>
    </row>
    <row r="365" spans="2:6" x14ac:dyDescent="0.3">
      <c r="B365" s="21" t="str">
        <f>IFERROR(INDEX(HelperTable[CFDA], MATCH('Helper Table'!H365, HelperTable[Final Sort], 0)), "")</f>
        <v/>
      </c>
      <c r="C365" s="21" t="str">
        <f>IFERROR(INDEX(HelperTable[Grant Name], MATCH(InflationTable[[#This Row],[CFDA]], HelperTable[CFDA], 0)), "")</f>
        <v/>
      </c>
      <c r="D365" s="21" t="str">
        <f>IFERROR(INDEX(HelperTable[FY 2010 Nominal], MATCH(InflationTable[[#This Row],[CFDA]], HelperTable[CFDA], 0)), "")</f>
        <v/>
      </c>
      <c r="E365" s="25" t="str">
        <f>IFERROR(INDEX(HelperTable[FY 2018 Nominal], MATCH(InflationTable[[#This Row],[CFDA]], HelperTable[CFDA], 0)), "")</f>
        <v/>
      </c>
      <c r="F365" s="25" t="str">
        <f>IFERROR(INDEX(HelperTable[Cost of Inflation (Difference between 2010 &amp; 2018 Nominal)], MATCH(InflationTable[[#This Row],[CFDA]], HelperTable[CFDA], 0)), "")</f>
        <v/>
      </c>
    </row>
    <row r="366" spans="2:6" x14ac:dyDescent="0.3">
      <c r="B366" s="21" t="str">
        <f>IFERROR(INDEX(HelperTable[CFDA], MATCH('Helper Table'!H366, HelperTable[Final Sort], 0)), "")</f>
        <v/>
      </c>
      <c r="C366" s="21" t="str">
        <f>IFERROR(INDEX(HelperTable[Grant Name], MATCH(InflationTable[[#This Row],[CFDA]], HelperTable[CFDA], 0)), "")</f>
        <v/>
      </c>
      <c r="D366" s="21" t="str">
        <f>IFERROR(INDEX(HelperTable[FY 2010 Nominal], MATCH(InflationTable[[#This Row],[CFDA]], HelperTable[CFDA], 0)), "")</f>
        <v/>
      </c>
      <c r="E366" s="25" t="str">
        <f>IFERROR(INDEX(HelperTable[FY 2018 Nominal], MATCH(InflationTable[[#This Row],[CFDA]], HelperTable[CFDA], 0)), "")</f>
        <v/>
      </c>
      <c r="F366" s="25" t="str">
        <f>IFERROR(INDEX(HelperTable[Cost of Inflation (Difference between 2010 &amp; 2018 Nominal)], MATCH(InflationTable[[#This Row],[CFDA]], HelperTable[CFDA], 0)), "")</f>
        <v/>
      </c>
    </row>
    <row r="367" spans="2:6" x14ac:dyDescent="0.3">
      <c r="B367" s="21" t="str">
        <f>IFERROR(INDEX(HelperTable[CFDA], MATCH('Helper Table'!H367, HelperTable[Final Sort], 0)), "")</f>
        <v/>
      </c>
      <c r="C367" s="21" t="str">
        <f>IFERROR(INDEX(HelperTable[Grant Name], MATCH(InflationTable[[#This Row],[CFDA]], HelperTable[CFDA], 0)), "")</f>
        <v/>
      </c>
      <c r="D367" s="21" t="str">
        <f>IFERROR(INDEX(HelperTable[FY 2010 Nominal], MATCH(InflationTable[[#This Row],[CFDA]], HelperTable[CFDA], 0)), "")</f>
        <v/>
      </c>
      <c r="E367" s="25" t="str">
        <f>IFERROR(INDEX(HelperTable[FY 2018 Nominal], MATCH(InflationTable[[#This Row],[CFDA]], HelperTable[CFDA], 0)), "")</f>
        <v/>
      </c>
      <c r="F367" s="25" t="str">
        <f>IFERROR(INDEX(HelperTable[Cost of Inflation (Difference between 2010 &amp; 2018 Nominal)], MATCH(InflationTable[[#This Row],[CFDA]], HelperTable[CFDA], 0)), "")</f>
        <v/>
      </c>
    </row>
    <row r="368" spans="2:6" x14ac:dyDescent="0.3">
      <c r="B368" s="21" t="str">
        <f>IFERROR(INDEX(HelperTable[CFDA], MATCH('Helper Table'!H368, HelperTable[Final Sort], 0)), "")</f>
        <v/>
      </c>
      <c r="C368" s="21" t="str">
        <f>IFERROR(INDEX(HelperTable[Grant Name], MATCH(InflationTable[[#This Row],[CFDA]], HelperTable[CFDA], 0)), "")</f>
        <v/>
      </c>
      <c r="D368" s="21" t="str">
        <f>IFERROR(INDEX(HelperTable[FY 2010 Nominal], MATCH(InflationTable[[#This Row],[CFDA]], HelperTable[CFDA], 0)), "")</f>
        <v/>
      </c>
      <c r="E368" s="25" t="str">
        <f>IFERROR(INDEX(HelperTable[FY 2018 Nominal], MATCH(InflationTable[[#This Row],[CFDA]], HelperTable[CFDA], 0)), "")</f>
        <v/>
      </c>
      <c r="F368" s="25" t="str">
        <f>IFERROR(INDEX(HelperTable[Cost of Inflation (Difference between 2010 &amp; 2018 Nominal)], MATCH(InflationTable[[#This Row],[CFDA]], HelperTable[CFDA], 0)), "")</f>
        <v/>
      </c>
    </row>
    <row r="369" spans="2:6" x14ac:dyDescent="0.3">
      <c r="B369" s="21" t="str">
        <f>IFERROR(INDEX(HelperTable[CFDA], MATCH('Helper Table'!H369, HelperTable[Final Sort], 0)), "")</f>
        <v/>
      </c>
      <c r="C369" s="21" t="str">
        <f>IFERROR(INDEX(HelperTable[Grant Name], MATCH(InflationTable[[#This Row],[CFDA]], HelperTable[CFDA], 0)), "")</f>
        <v/>
      </c>
      <c r="D369" s="21" t="str">
        <f>IFERROR(INDEX(HelperTable[FY 2010 Nominal], MATCH(InflationTable[[#This Row],[CFDA]], HelperTable[CFDA], 0)), "")</f>
        <v/>
      </c>
      <c r="E369" s="25" t="str">
        <f>IFERROR(INDEX(HelperTable[FY 2018 Nominal], MATCH(InflationTable[[#This Row],[CFDA]], HelperTable[CFDA], 0)), "")</f>
        <v/>
      </c>
      <c r="F369" s="25" t="str">
        <f>IFERROR(INDEX(HelperTable[Cost of Inflation (Difference between 2010 &amp; 2018 Nominal)], MATCH(InflationTable[[#This Row],[CFDA]], HelperTable[CFDA], 0)), "")</f>
        <v/>
      </c>
    </row>
    <row r="370" spans="2:6" x14ac:dyDescent="0.3">
      <c r="B370" s="21" t="str">
        <f>IFERROR(INDEX(HelperTable[CFDA], MATCH('Helper Table'!H370, HelperTable[Final Sort], 0)), "")</f>
        <v/>
      </c>
      <c r="C370" s="21" t="str">
        <f>IFERROR(INDEX(HelperTable[Grant Name], MATCH(InflationTable[[#This Row],[CFDA]], HelperTable[CFDA], 0)), "")</f>
        <v/>
      </c>
      <c r="D370" s="21" t="str">
        <f>IFERROR(INDEX(HelperTable[FY 2010 Nominal], MATCH(InflationTable[[#This Row],[CFDA]], HelperTable[CFDA], 0)), "")</f>
        <v/>
      </c>
      <c r="E370" s="25" t="str">
        <f>IFERROR(INDEX(HelperTable[FY 2018 Nominal], MATCH(InflationTable[[#This Row],[CFDA]], HelperTable[CFDA], 0)), "")</f>
        <v/>
      </c>
      <c r="F370" s="25" t="str">
        <f>IFERROR(INDEX(HelperTable[Cost of Inflation (Difference between 2010 &amp; 2018 Nominal)], MATCH(InflationTable[[#This Row],[CFDA]], HelperTable[CFDA], 0)), "")</f>
        <v/>
      </c>
    </row>
  </sheetData>
  <mergeCells count="2">
    <mergeCell ref="B4:F4"/>
    <mergeCell ref="H4:I4"/>
  </mergeCells>
  <pageMargins left="0.7" right="0.7" top="0.75" bottom="0.75" header="0.3" footer="0.3"/>
  <pageSetup orientation="portrait" verticalDpi="0" r:id="rId1"/>
  <drawing r:id="rId2"/>
  <legacyDrawing r:id="rId3"/>
  <controls>
    <mc:AlternateContent xmlns:mc="http://schemas.openxmlformats.org/markup-compatibility/2006">
      <mc:Choice Requires="x14">
        <control shapeId="1028" r:id="rId4" name="ComboBox2">
          <controlPr defaultSize="0" autoLine="0" autoPict="0" linkedCell="SelectMemberOrg" listFillRange="MemberOrgs" r:id="rId5">
            <anchor moveWithCells="1">
              <from>
                <xdr:col>3</xdr:col>
                <xdr:colOff>66675</xdr:colOff>
                <xdr:row>0</xdr:row>
                <xdr:rowOff>190500</xdr:rowOff>
              </from>
              <to>
                <xdr:col>5</xdr:col>
                <xdr:colOff>3286125</xdr:colOff>
                <xdr:row>2</xdr:row>
                <xdr:rowOff>114300</xdr:rowOff>
              </to>
            </anchor>
          </controlPr>
        </control>
      </mc:Choice>
      <mc:Fallback>
        <control shapeId="1028" r:id="rId4" name="ComboBox2"/>
      </mc:Fallback>
    </mc:AlternateContent>
  </controls>
  <tableParts count="1">
    <tablePart r:id="rId6"/>
  </tableParts>
  <extLst>
    <ext xmlns:x14="http://schemas.microsoft.com/office/spreadsheetml/2009/9/main" uri="{78C0D931-6437-407d-A8EE-F0AAD7539E65}">
      <x14:conditionalFormattings>
        <x14:conditionalFormatting xmlns:xm="http://schemas.microsoft.com/office/excel/2006/main">
          <x14:cfRule type="expression" priority="1" id="{185CD61A-C2E9-4315-AF41-8CADC8CCF8FC}">
            <xm:f>AND(ISODD(Control!$D8), Control!$F8 &lt;&gt; "")</xm:f>
            <x14:dxf>
              <fill>
                <patternFill>
                  <bgColor theme="9" tint="0.79998168889431442"/>
                </patternFill>
              </fill>
            </x14:dxf>
          </x14:cfRule>
          <xm:sqref>B6:F370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F52E-C5AB-4F7D-84CF-32AE45E6EE2C}">
  <sheetPr codeName="Sheet1">
    <tabColor theme="8" tint="-0.499984740745262"/>
  </sheetPr>
  <dimension ref="B2:F5"/>
  <sheetViews>
    <sheetView showGridLines="0" zoomScale="80" zoomScaleNormal="80" workbookViewId="0">
      <selection activeCell="F2" sqref="F2"/>
    </sheetView>
  </sheetViews>
  <sheetFormatPr defaultRowHeight="21" x14ac:dyDescent="0.4"/>
  <cols>
    <col min="1" max="1" width="4.28515625" style="33" customWidth="1"/>
    <col min="2" max="2" width="19.140625" style="33" bestFit="1" customWidth="1"/>
    <col min="3" max="3" width="11" style="33" customWidth="1"/>
    <col min="4" max="4" width="26.85546875" style="33" customWidth="1"/>
    <col min="5" max="5" width="23.7109375" style="33" customWidth="1"/>
    <col min="6" max="6" width="56" style="33" customWidth="1"/>
    <col min="7" max="16384" width="9.140625" style="33"/>
  </cols>
  <sheetData>
    <row r="2" spans="2:6" ht="21.75" thickBot="1" x14ac:dyDescent="0.45">
      <c r="B2" s="31" t="s">
        <v>99</v>
      </c>
      <c r="C2" s="31"/>
    </row>
    <row r="3" spans="2:6" ht="21.75" thickTop="1" x14ac:dyDescent="0.4"/>
    <row r="4" spans="2:6" x14ac:dyDescent="0.4">
      <c r="B4" s="37" t="s">
        <v>1</v>
      </c>
      <c r="C4" s="38" t="s">
        <v>48</v>
      </c>
      <c r="D4" s="38" t="s">
        <v>53</v>
      </c>
      <c r="E4" s="38" t="s">
        <v>45</v>
      </c>
      <c r="F4" s="39" t="s">
        <v>55</v>
      </c>
    </row>
    <row r="5" spans="2:6" x14ac:dyDescent="0.4">
      <c r="B5" s="40">
        <f>IF(Control!$W9 = "", "", INDEX(CAFR_Data[CFDA], Control!$W9))</f>
        <v>10.555</v>
      </c>
      <c r="C5" s="41" t="str">
        <f>IFERROR(INDEX(CAFR_Data[Grant Name], MATCH(B5, CAFR_Data[CFDA], 0)), "")</f>
        <v>National School Lunch Program</v>
      </c>
      <c r="D5" s="42">
        <f>IFERROR(INDEX(CAFR_Data[FY 2010], MATCH(B5, CAFR_Data[CFDA], 0)), "")</f>
        <v>258986619</v>
      </c>
      <c r="E5" s="42">
        <f>IFERROR(INDEX(CAFR_Data[FY 2018 Adjusted], MATCH(B5, CAFR_Data[CFDA], 0)), "")</f>
        <v>296462442.84726942</v>
      </c>
      <c r="F5" s="43">
        <f>IFERROR(INDEX(CAFR_Data[Cost of Inflation], MATCH(B5, CAFR_Data[CFDA], 0)), "")</f>
        <v>57566921.152730584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3073" r:id="rId4" name="ComboBox1">
          <controlPr defaultSize="0" autoLine="0" autoPict="0" linkedCell="SelectFedGrant" listFillRange="FedGrants" r:id="rId5">
            <anchor moveWithCells="1">
              <from>
                <xdr:col>3</xdr:col>
                <xdr:colOff>104775</xdr:colOff>
                <xdr:row>1</xdr:row>
                <xdr:rowOff>0</xdr:rowOff>
              </from>
              <to>
                <xdr:col>5</xdr:col>
                <xdr:colOff>581025</xdr:colOff>
                <xdr:row>2</xdr:row>
                <xdr:rowOff>9525</xdr:rowOff>
              </to>
            </anchor>
          </controlPr>
        </control>
      </mc:Choice>
      <mc:Fallback>
        <control shapeId="3073" r:id="rId4" name="ComboBox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FPWA Member Grants</vt:lpstr>
      <vt:lpstr>Individual Grants</vt:lpstr>
      <vt:lpstr>FedGrants</vt:lpstr>
      <vt:lpstr>FedGrants_NumRow</vt:lpstr>
      <vt:lpstr>FedGrants_TopRow</vt:lpstr>
      <vt:lpstr>FPWA_NumRow</vt:lpstr>
      <vt:lpstr>FPWA_TopRow</vt:lpstr>
      <vt:lpstr>MemberOrgs</vt:lpstr>
      <vt:lpstr>NewName</vt:lpstr>
      <vt:lpstr>Num_Rom</vt:lpstr>
      <vt:lpstr>Control!Organization</vt:lpstr>
      <vt:lpstr>Organization</vt:lpstr>
      <vt:lpstr>SelectFedGrant</vt:lpstr>
      <vt:lpstr>Selection</vt:lpstr>
      <vt:lpstr>SelectMemberOrg</vt:lpstr>
      <vt:lpstr>Top_Row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Gaurav Gupta-Casale</cp:lastModifiedBy>
  <dcterms:created xsi:type="dcterms:W3CDTF">2019-06-13T16:03:34Z</dcterms:created>
  <dcterms:modified xsi:type="dcterms:W3CDTF">2019-06-25T17:53:37Z</dcterms:modified>
</cp:coreProperties>
</file>