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ureau of Accountancy\Bureau Wide Items\$Year End Items\FY 2023\Printer Mark Up\"/>
    </mc:Choice>
  </mc:AlternateContent>
  <xr:revisionPtr revIDLastSave="0" documentId="13_ncr:1_{916F4DFB-0AAA-4C31-AA67-8084498AA441}" xr6:coauthVersionLast="47" xr6:coauthVersionMax="47" xr10:uidLastSave="{00000000-0000-0000-0000-000000000000}"/>
  <bookViews>
    <workbookView xWindow="-120" yWindow="-120" windowWidth="29040" windowHeight="15840" xr2:uid="{DEBA86F4-3D98-40E7-A3EC-BFEDCDDF0351}"/>
  </bookViews>
  <sheets>
    <sheet name="Page 1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8" i="1" l="1"/>
  <c r="K46" i="1"/>
  <c r="K49" i="1" s="1"/>
  <c r="I45" i="1"/>
  <c r="O45" i="1" s="1"/>
  <c r="Q44" i="1"/>
  <c r="Q46" i="1" s="1"/>
  <c r="Q49" i="1" s="1"/>
  <c r="M44" i="1"/>
  <c r="M46" i="1" s="1"/>
  <c r="M49" i="1" s="1"/>
  <c r="K44" i="1"/>
  <c r="G44" i="1"/>
  <c r="G46" i="1" s="1"/>
  <c r="G49" i="1" s="1"/>
  <c r="E44" i="1"/>
  <c r="E46" i="1" s="1"/>
  <c r="E49" i="1" s="1"/>
  <c r="C44" i="1"/>
  <c r="C46" i="1" s="1"/>
  <c r="C49" i="1" s="1"/>
  <c r="I43" i="1"/>
  <c r="O43" i="1" s="1"/>
  <c r="I42" i="1"/>
  <c r="I44" i="1" s="1"/>
  <c r="I37" i="1"/>
  <c r="O37" i="1" s="1"/>
  <c r="G36" i="1"/>
  <c r="I36" i="1" s="1"/>
  <c r="O36" i="1" s="1"/>
  <c r="I35" i="1"/>
  <c r="O35" i="1" s="1"/>
  <c r="I34" i="1"/>
  <c r="O34" i="1" s="1"/>
  <c r="Q33" i="1"/>
  <c r="I33" i="1"/>
  <c r="O33" i="1" s="1"/>
  <c r="I32" i="1"/>
  <c r="O32" i="1" s="1"/>
  <c r="O31" i="1"/>
  <c r="I31" i="1"/>
  <c r="I30" i="1"/>
  <c r="O30" i="1" s="1"/>
  <c r="I29" i="1"/>
  <c r="O29" i="1" s="1"/>
  <c r="Q28" i="1"/>
  <c r="I28" i="1"/>
  <c r="O28" i="1" s="1"/>
  <c r="I27" i="1"/>
  <c r="O27" i="1" s="1"/>
  <c r="I25" i="1"/>
  <c r="O25" i="1" s="1"/>
  <c r="Q23" i="1"/>
  <c r="M23" i="1"/>
  <c r="K23" i="1"/>
  <c r="G23" i="1"/>
  <c r="E23" i="1"/>
  <c r="C23" i="1"/>
  <c r="I22" i="1"/>
  <c r="O22" i="1" s="1"/>
  <c r="I21" i="1"/>
  <c r="O21" i="1" s="1"/>
  <c r="Q20" i="1"/>
  <c r="M20" i="1"/>
  <c r="K20" i="1"/>
  <c r="G20" i="1"/>
  <c r="E20" i="1"/>
  <c r="C20" i="1"/>
  <c r="I19" i="1"/>
  <c r="O19" i="1" s="1"/>
  <c r="O18" i="1"/>
  <c r="O20" i="1" s="1"/>
  <c r="I18" i="1"/>
  <c r="I17" i="1"/>
  <c r="O17" i="1" s="1"/>
  <c r="I16" i="1"/>
  <c r="O16" i="1" s="1"/>
  <c r="Q15" i="1"/>
  <c r="M15" i="1"/>
  <c r="K15" i="1"/>
  <c r="G15" i="1"/>
  <c r="E15" i="1"/>
  <c r="C15" i="1"/>
  <c r="I14" i="1"/>
  <c r="O14" i="1" s="1"/>
  <c r="I13" i="1"/>
  <c r="O13" i="1" s="1"/>
  <c r="O15" i="1" s="1"/>
  <c r="Q12" i="1"/>
  <c r="M12" i="1"/>
  <c r="K12" i="1"/>
  <c r="G12" i="1"/>
  <c r="E12" i="1"/>
  <c r="C12" i="1"/>
  <c r="I11" i="1"/>
  <c r="O11" i="1" s="1"/>
  <c r="I10" i="1"/>
  <c r="O10" i="1" s="1"/>
  <c r="C24" i="1" l="1"/>
  <c r="C26" i="1" s="1"/>
  <c r="C38" i="1" s="1"/>
  <c r="E24" i="1"/>
  <c r="E26" i="1" s="1"/>
  <c r="E38" i="1" s="1"/>
  <c r="G24" i="1"/>
  <c r="G26" i="1" s="1"/>
  <c r="G38" i="1" s="1"/>
  <c r="O42" i="1"/>
  <c r="K24" i="1"/>
  <c r="M24" i="1"/>
  <c r="M26" i="1" s="1"/>
  <c r="M38" i="1" s="1"/>
  <c r="Q24" i="1"/>
  <c r="Q26" i="1" s="1"/>
  <c r="Q38" i="1" s="1"/>
  <c r="I23" i="1"/>
  <c r="O23" i="1" s="1"/>
  <c r="I46" i="1"/>
  <c r="I49" i="1" s="1"/>
  <c r="O44" i="1"/>
  <c r="O46" i="1" s="1"/>
  <c r="O49" i="1" s="1"/>
  <c r="O12" i="1"/>
  <c r="K26" i="1"/>
  <c r="K38" i="1" s="1"/>
  <c r="I15" i="1"/>
  <c r="I20" i="1"/>
  <c r="I12" i="1"/>
  <c r="I24" i="1" s="1"/>
  <c r="O24" i="1" l="1"/>
  <c r="O26" i="1" s="1"/>
  <c r="O38" i="1" s="1"/>
  <c r="I26" i="1"/>
  <c r="I38" i="1" s="1"/>
</calcChain>
</file>

<file path=xl/sharedStrings.xml><?xml version="1.0" encoding="utf-8"?>
<sst xmlns="http://schemas.openxmlformats.org/spreadsheetml/2006/main" count="87" uniqueCount="51">
  <si>
    <t>5.  Long - Term Liabilities</t>
  </si>
  <si>
    <t>Changes in Long-term liabilities</t>
  </si>
  <si>
    <t>In Fiscal Years 2022 and 2023, the changes in long-term liabilities were as follows:</t>
  </si>
  <si>
    <t>Primary Government</t>
  </si>
  <si>
    <t>Balance June 30, 2021</t>
  </si>
  <si>
    <t>Additions</t>
  </si>
  <si>
    <t>Deletions</t>
  </si>
  <si>
    <t>Balance June 30, 2022</t>
  </si>
  <si>
    <t>Balance June 30, 2023</t>
  </si>
  <si>
    <t>Due Within One Year</t>
  </si>
  <si>
    <t>Governmental activities:</t>
  </si>
  <si>
    <t>(in thousands)</t>
  </si>
  <si>
    <t>Bonds and notes payable</t>
  </si>
  <si>
    <r>
      <t xml:space="preserve">   General Obligation Bonds</t>
    </r>
    <r>
      <rPr>
        <vertAlign val="superscript"/>
        <sz val="11"/>
        <rFont val="Cambria"/>
        <family val="1"/>
      </rPr>
      <t>(1)</t>
    </r>
    <r>
      <rPr>
        <sz val="11"/>
        <rFont val="Cambria"/>
        <family val="1"/>
      </rPr>
      <t>……………………………...……..</t>
    </r>
  </si>
  <si>
    <t>$</t>
  </si>
  <si>
    <t xml:space="preserve">      from direct borrowing and direct placement…………….</t>
  </si>
  <si>
    <t xml:space="preserve">           Total General Obligation Bonds…...….…………………….</t>
  </si>
  <si>
    <t xml:space="preserve">   TFA Bonds………………………………………………………...………………</t>
  </si>
  <si>
    <t xml:space="preserve">     from direct borrowing and direct placement…………….</t>
  </si>
  <si>
    <t xml:space="preserve">           Total TFA Bonds…….……………………………………………….</t>
  </si>
  <si>
    <t xml:space="preserve">           Total TSASC Bonds……………………………………………….</t>
  </si>
  <si>
    <t xml:space="preserve">           Total IDA Bonds…….………………………………….……………….</t>
  </si>
  <si>
    <t xml:space="preserve">   HYIC Bonds………………………………………………………...………</t>
  </si>
  <si>
    <t xml:space="preserve">           Total HYIC Bonds…………………………………………………….</t>
  </si>
  <si>
    <t xml:space="preserve">   ECF Bonds………………………………………………………...………</t>
  </si>
  <si>
    <t xml:space="preserve">           Total ECF Bonds…………………………………………………….</t>
  </si>
  <si>
    <t>Total before premiums/discounts(net)…………………………………..</t>
  </si>
  <si>
    <t>Less premiums/(discounts)(net)………………………………………….…..</t>
  </si>
  <si>
    <t>Total governmental activities bonds and notes payable…………………………………………….……….</t>
  </si>
  <si>
    <t>Subscription liability…........................................................................................</t>
  </si>
  <si>
    <t>Other tax refunds………………………….…………………………………………….…………</t>
  </si>
  <si>
    <t>Judgments and claims……………………………………………………..……………</t>
  </si>
  <si>
    <t>Real estate tax certiorari…………………………………………………….…………</t>
  </si>
  <si>
    <t>Vacation and sick leave……………………………………………………….…………..</t>
  </si>
  <si>
    <t>Net OPEB liability………………………………………………………………..……..</t>
  </si>
  <si>
    <t>Landfill closure and postclosure care costs………………………………………………..…………………….</t>
  </si>
  <si>
    <t xml:space="preserve">Pollution remediation obligation…………………………….………... </t>
  </si>
  <si>
    <t>Total changes in governmental activities long-term     liabilities………………………………………………….....…………</t>
  </si>
  <si>
    <t>Business-type activities:</t>
  </si>
  <si>
    <t xml:space="preserve">     NYCTL 2019-A TRUST bonds…………………………………</t>
  </si>
  <si>
    <t xml:space="preserve">     NYCTL 2021-A TRUST bonds…………………………………</t>
  </si>
  <si>
    <t>Total business-type activities bonds and notes payable…………………………………………….……….</t>
  </si>
  <si>
    <t xml:space="preserve">Other liabilities………………………………………………………………….. </t>
  </si>
  <si>
    <t>Total business-type activities long-term liabilities………………………………………………….....…………</t>
  </si>
  <si>
    <t>Lease liability…………………………………………………………….……</t>
  </si>
  <si>
    <t>Net pension liability………………………………………………………..</t>
  </si>
  <si>
    <t>Lease liability….................................................................................</t>
  </si>
  <si>
    <r>
      <t>Conduit debt</t>
    </r>
    <r>
      <rPr>
        <vertAlign val="superscript"/>
        <sz val="11"/>
        <rFont val="Cambria"/>
        <family val="1"/>
      </rPr>
      <t xml:space="preserve"> (2)</t>
    </r>
    <r>
      <rPr>
        <sz val="11"/>
        <rFont val="Cambria"/>
        <family val="1"/>
      </rPr>
      <t>…………………………………………………………….……</t>
    </r>
  </si>
  <si>
    <t>that authorizes DASNY to acquire, design, construct, reconstruct, rehabilitate or improve court facilities located within the City of New York.</t>
  </si>
  <si>
    <r>
      <rPr>
        <vertAlign val="superscript"/>
        <sz val="11"/>
        <color theme="1"/>
        <rFont val="Cambria"/>
        <family val="1"/>
      </rPr>
      <t xml:space="preserve">(1) </t>
    </r>
    <r>
      <rPr>
        <sz val="11"/>
        <color theme="1"/>
        <rFont val="Cambria"/>
        <family val="1"/>
      </rPr>
      <t>General Obligation Bonds are generally liquidated with resources of the General Debt Service Fund.  Other long-term liabilities are generally liquidated with resources of the General Fund.</t>
    </r>
  </si>
  <si>
    <r>
      <rPr>
        <vertAlign val="superscript"/>
        <sz val="11"/>
        <color theme="1"/>
        <rFont val="Cambria"/>
        <family val="1"/>
      </rPr>
      <t>(2)</t>
    </r>
    <r>
      <rPr>
        <sz val="11"/>
        <color theme="1"/>
        <rFont val="Cambria"/>
        <family val="1"/>
      </rPr>
      <t xml:space="preserve"> The Dormitory Authority of the State of New York (DASNY) and City University Construction Fund and the City University of New York entered a lease agreement October 13, 1993,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</si>
</sst>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mbria"/>
      <family val="1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i/>
      <sz val="12"/>
      <color theme="1"/>
      <name val="Cambria"/>
      <family val="1"/>
    </font>
    <font>
      <sz val="12"/>
      <color theme="1"/>
      <name val="Cambria"/>
      <family val="1"/>
    </font>
    <font>
      <b/>
      <sz val="11"/>
      <name val="Cambria"/>
      <family val="1"/>
    </font>
    <font>
      <sz val="11"/>
      <name val="Cambria"/>
      <family val="1"/>
    </font>
    <font>
      <vertAlign val="superscript"/>
      <sz val="11"/>
      <name val="Cambria"/>
      <family val="1"/>
    </font>
    <font>
      <sz val="10"/>
      <name val="Arial"/>
      <family val="2"/>
    </font>
    <font>
      <sz val="11"/>
      <name val="Times New Roman"/>
      <family val="1"/>
    </font>
    <font>
      <sz val="11"/>
      <color theme="1"/>
      <name val="Calibri Light"/>
      <family val="1"/>
      <scheme val="major"/>
    </font>
    <font>
      <sz val="11"/>
      <color theme="1"/>
      <name val="Times New Roman"/>
      <family val="1"/>
    </font>
    <font>
      <vertAlign val="superscript"/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44" fontId="10" fillId="0" borderId="0" applyFont="0" applyFill="0" applyBorder="0" applyAlignment="0" applyProtection="0"/>
    <xf numFmtId="43" fontId="10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4" fillId="0" borderId="1" xfId="2" applyFont="1" applyFill="1" applyBorder="1" applyAlignment="1">
      <alignment horizontal="center"/>
    </xf>
    <xf numFmtId="0" fontId="4" fillId="0" borderId="0" xfId="2" applyFont="1" applyFill="1" applyBorder="1" applyAlignment="1">
      <alignment horizontal="center"/>
    </xf>
    <xf numFmtId="0" fontId="4" fillId="0" borderId="1" xfId="2" applyFont="1" applyFill="1" applyBorder="1" applyAlignment="1">
      <alignment horizontal="center" wrapText="1"/>
    </xf>
    <xf numFmtId="41" fontId="3" fillId="0" borderId="0" xfId="0" applyNumberFormat="1" applyFont="1"/>
    <xf numFmtId="164" fontId="3" fillId="0" borderId="0" xfId="1" applyNumberFormat="1" applyFont="1"/>
    <xf numFmtId="0" fontId="7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center"/>
    </xf>
    <xf numFmtId="165" fontId="11" fillId="0" borderId="0" xfId="3" applyNumberFormat="1" applyFont="1" applyFill="1"/>
    <xf numFmtId="164" fontId="11" fillId="0" borderId="0" xfId="4" applyNumberFormat="1" applyFont="1" applyFill="1" applyBorder="1"/>
    <xf numFmtId="164" fontId="11" fillId="0" borderId="0" xfId="4" applyNumberFormat="1" applyFont="1" applyFill="1"/>
    <xf numFmtId="41" fontId="11" fillId="0" borderId="0" xfId="3" applyNumberFormat="1" applyFont="1" applyFill="1" applyBorder="1"/>
    <xf numFmtId="41" fontId="11" fillId="0" borderId="0" xfId="4" applyNumberFormat="1" applyFont="1" applyFill="1" applyBorder="1"/>
    <xf numFmtId="41" fontId="11" fillId="0" borderId="1" xfId="3" applyNumberFormat="1" applyFont="1" applyFill="1" applyBorder="1"/>
    <xf numFmtId="41" fontId="11" fillId="0" borderId="0" xfId="4" applyNumberFormat="1" applyFont="1" applyFill="1"/>
    <xf numFmtId="164" fontId="3" fillId="0" borderId="0" xfId="0" applyNumberFormat="1" applyFont="1"/>
    <xf numFmtId="0" fontId="8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41" fontId="12" fillId="0" borderId="0" xfId="0" applyNumberFormat="1" applyFont="1"/>
    <xf numFmtId="41" fontId="11" fillId="0" borderId="0" xfId="3" applyNumberFormat="1" applyFont="1" applyFill="1"/>
    <xf numFmtId="0" fontId="11" fillId="0" borderId="0" xfId="0" applyFont="1" applyAlignment="1">
      <alignment horizontal="center"/>
    </xf>
    <xf numFmtId="41" fontId="11" fillId="0" borderId="0" xfId="1" applyNumberFormat="1" applyFont="1" applyFill="1" applyBorder="1" applyAlignment="1">
      <alignment horizontal="center"/>
    </xf>
    <xf numFmtId="0" fontId="11" fillId="0" borderId="0" xfId="0" applyFont="1" applyAlignment="1">
      <alignment vertical="center"/>
    </xf>
    <xf numFmtId="41" fontId="11" fillId="0" borderId="0" xfId="0" applyNumberFormat="1" applyFont="1" applyAlignment="1">
      <alignment vertical="center"/>
    </xf>
    <xf numFmtId="41" fontId="11" fillId="0" borderId="2" xfId="3" applyNumberFormat="1" applyFont="1" applyFill="1" applyBorder="1"/>
    <xf numFmtId="41" fontId="11" fillId="0" borderId="0" xfId="0" applyNumberFormat="1" applyFont="1"/>
    <xf numFmtId="164" fontId="11" fillId="0" borderId="0" xfId="1" applyNumberFormat="1" applyFont="1" applyFill="1" applyBorder="1"/>
    <xf numFmtId="164" fontId="11" fillId="0" borderId="0" xfId="1" applyNumberFormat="1" applyFont="1" applyFill="1" applyBorder="1" applyAlignment="1">
      <alignment horizontal="center"/>
    </xf>
    <xf numFmtId="164" fontId="11" fillId="0" borderId="1" xfId="1" applyNumberFormat="1" applyFont="1" applyFill="1" applyBorder="1"/>
    <xf numFmtId="164" fontId="11" fillId="0" borderId="1" xfId="1" applyNumberFormat="1" applyFont="1" applyFill="1" applyBorder="1" applyAlignment="1">
      <alignment horizontal="center"/>
    </xf>
    <xf numFmtId="164" fontId="11" fillId="0" borderId="3" xfId="1" applyNumberFormat="1" applyFont="1" applyFill="1" applyBorder="1"/>
    <xf numFmtId="0" fontId="13" fillId="0" borderId="0" xfId="0" applyFont="1"/>
    <xf numFmtId="164" fontId="13" fillId="0" borderId="0" xfId="0" applyNumberFormat="1" applyFont="1"/>
    <xf numFmtId="164" fontId="13" fillId="0" borderId="0" xfId="1" applyNumberFormat="1" applyFont="1" applyFill="1"/>
    <xf numFmtId="164" fontId="11" fillId="0" borderId="4" xfId="1" applyNumberFormat="1" applyFont="1" applyFill="1" applyBorder="1"/>
    <xf numFmtId="164" fontId="13" fillId="0" borderId="3" xfId="0" applyNumberFormat="1" applyFont="1" applyBorder="1"/>
    <xf numFmtId="0" fontId="3" fillId="0" borderId="1" xfId="0" applyFont="1" applyBorder="1"/>
  </cellXfs>
  <cellStyles count="5">
    <cellStyle name="40% - Accent1" xfId="2" builtinId="31"/>
    <cellStyle name="Comma" xfId="1" builtinId="3"/>
    <cellStyle name="Comma 2" xfId="4" xr:uid="{29D5A48F-F067-4A0B-B327-7D9A4990E2A2}"/>
    <cellStyle name="Currency 2" xfId="3" xr:uid="{F3F9E3E9-9198-4B2E-9693-FF42CA68AC6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F3A6C-8F99-43E1-8003-7FC6406312B9}">
  <dimension ref="A2:U57"/>
  <sheetViews>
    <sheetView tabSelected="1" topLeftCell="A25" workbookViewId="0">
      <selection activeCell="A58" sqref="A58"/>
    </sheetView>
  </sheetViews>
  <sheetFormatPr defaultRowHeight="14.25" x14ac:dyDescent="0.2"/>
  <cols>
    <col min="1" max="1" width="55.28515625" style="2" customWidth="1"/>
    <col min="2" max="2" width="1.5703125" style="2" customWidth="1"/>
    <col min="3" max="3" width="15.5703125" style="2" bestFit="1" customWidth="1"/>
    <col min="4" max="4" width="2.140625" style="2" customWidth="1"/>
    <col min="5" max="5" width="14.28515625" style="2" bestFit="1" customWidth="1"/>
    <col min="6" max="6" width="2.140625" style="2" customWidth="1"/>
    <col min="7" max="7" width="14.140625" style="2" customWidth="1"/>
    <col min="8" max="8" width="2.140625" style="2" customWidth="1"/>
    <col min="9" max="9" width="15.5703125" style="2" bestFit="1" customWidth="1"/>
    <col min="10" max="10" width="2.140625" style="2" customWidth="1"/>
    <col min="11" max="11" width="14.28515625" style="2" bestFit="1" customWidth="1"/>
    <col min="12" max="12" width="2.140625" style="2" customWidth="1"/>
    <col min="13" max="13" width="14.28515625" style="2" bestFit="1" customWidth="1"/>
    <col min="14" max="14" width="2.140625" style="2" customWidth="1"/>
    <col min="15" max="15" width="15.5703125" style="2" bestFit="1" customWidth="1"/>
    <col min="16" max="16" width="2.140625" style="2" customWidth="1"/>
    <col min="17" max="17" width="13.140625" style="2" customWidth="1"/>
    <col min="18" max="18" width="9.140625" style="2"/>
    <col min="19" max="19" width="15.140625" style="2" bestFit="1" customWidth="1"/>
    <col min="20" max="20" width="14.5703125" style="2" bestFit="1" customWidth="1"/>
    <col min="21" max="21" width="11.5703125" style="2" bestFit="1" customWidth="1"/>
    <col min="22" max="254" width="9.140625" style="2"/>
    <col min="255" max="255" width="0.7109375" style="2" customWidth="1"/>
    <col min="256" max="256" width="38.85546875" style="2" customWidth="1"/>
    <col min="257" max="257" width="16.5703125" style="2" customWidth="1"/>
    <col min="258" max="258" width="15.7109375" style="2" customWidth="1"/>
    <col min="259" max="259" width="14.42578125" style="2" customWidth="1"/>
    <col min="260" max="260" width="15" style="2" customWidth="1"/>
    <col min="261" max="261" width="15.85546875" style="2" customWidth="1"/>
    <col min="262" max="262" width="13.7109375" style="2" customWidth="1"/>
    <col min="263" max="263" width="13.28515625" style="2" customWidth="1"/>
    <col min="264" max="264" width="13.140625" style="2" customWidth="1"/>
    <col min="265" max="265" width="9.140625" style="2"/>
    <col min="266" max="266" width="11.5703125" style="2" bestFit="1" customWidth="1"/>
    <col min="267" max="510" width="9.140625" style="2"/>
    <col min="511" max="511" width="0.7109375" style="2" customWidth="1"/>
    <col min="512" max="512" width="38.85546875" style="2" customWidth="1"/>
    <col min="513" max="513" width="16.5703125" style="2" customWidth="1"/>
    <col min="514" max="514" width="15.7109375" style="2" customWidth="1"/>
    <col min="515" max="515" width="14.42578125" style="2" customWidth="1"/>
    <col min="516" max="516" width="15" style="2" customWidth="1"/>
    <col min="517" max="517" width="15.85546875" style="2" customWidth="1"/>
    <col min="518" max="518" width="13.7109375" style="2" customWidth="1"/>
    <col min="519" max="519" width="13.28515625" style="2" customWidth="1"/>
    <col min="520" max="520" width="13.140625" style="2" customWidth="1"/>
    <col min="521" max="521" width="9.140625" style="2"/>
    <col min="522" max="522" width="11.5703125" style="2" bestFit="1" customWidth="1"/>
    <col min="523" max="766" width="9.140625" style="2"/>
    <col min="767" max="767" width="0.7109375" style="2" customWidth="1"/>
    <col min="768" max="768" width="38.85546875" style="2" customWidth="1"/>
    <col min="769" max="769" width="16.5703125" style="2" customWidth="1"/>
    <col min="770" max="770" width="15.7109375" style="2" customWidth="1"/>
    <col min="771" max="771" width="14.42578125" style="2" customWidth="1"/>
    <col min="772" max="772" width="15" style="2" customWidth="1"/>
    <col min="773" max="773" width="15.85546875" style="2" customWidth="1"/>
    <col min="774" max="774" width="13.7109375" style="2" customWidth="1"/>
    <col min="775" max="775" width="13.28515625" style="2" customWidth="1"/>
    <col min="776" max="776" width="13.140625" style="2" customWidth="1"/>
    <col min="777" max="777" width="9.140625" style="2"/>
    <col min="778" max="778" width="11.5703125" style="2" bestFit="1" customWidth="1"/>
    <col min="779" max="1022" width="9.140625" style="2"/>
    <col min="1023" max="1023" width="0.7109375" style="2" customWidth="1"/>
    <col min="1024" max="1024" width="38.85546875" style="2" customWidth="1"/>
    <col min="1025" max="1025" width="16.5703125" style="2" customWidth="1"/>
    <col min="1026" max="1026" width="15.7109375" style="2" customWidth="1"/>
    <col min="1027" max="1027" width="14.42578125" style="2" customWidth="1"/>
    <col min="1028" max="1028" width="15" style="2" customWidth="1"/>
    <col min="1029" max="1029" width="15.85546875" style="2" customWidth="1"/>
    <col min="1030" max="1030" width="13.7109375" style="2" customWidth="1"/>
    <col min="1031" max="1031" width="13.28515625" style="2" customWidth="1"/>
    <col min="1032" max="1032" width="13.140625" style="2" customWidth="1"/>
    <col min="1033" max="1033" width="9.140625" style="2"/>
    <col min="1034" max="1034" width="11.5703125" style="2" bestFit="1" customWidth="1"/>
    <col min="1035" max="1278" width="9.140625" style="2"/>
    <col min="1279" max="1279" width="0.7109375" style="2" customWidth="1"/>
    <col min="1280" max="1280" width="38.85546875" style="2" customWidth="1"/>
    <col min="1281" max="1281" width="16.5703125" style="2" customWidth="1"/>
    <col min="1282" max="1282" width="15.7109375" style="2" customWidth="1"/>
    <col min="1283" max="1283" width="14.42578125" style="2" customWidth="1"/>
    <col min="1284" max="1284" width="15" style="2" customWidth="1"/>
    <col min="1285" max="1285" width="15.85546875" style="2" customWidth="1"/>
    <col min="1286" max="1286" width="13.7109375" style="2" customWidth="1"/>
    <col min="1287" max="1287" width="13.28515625" style="2" customWidth="1"/>
    <col min="1288" max="1288" width="13.140625" style="2" customWidth="1"/>
    <col min="1289" max="1289" width="9.140625" style="2"/>
    <col min="1290" max="1290" width="11.5703125" style="2" bestFit="1" customWidth="1"/>
    <col min="1291" max="1534" width="9.140625" style="2"/>
    <col min="1535" max="1535" width="0.7109375" style="2" customWidth="1"/>
    <col min="1536" max="1536" width="38.85546875" style="2" customWidth="1"/>
    <col min="1537" max="1537" width="16.5703125" style="2" customWidth="1"/>
    <col min="1538" max="1538" width="15.7109375" style="2" customWidth="1"/>
    <col min="1539" max="1539" width="14.42578125" style="2" customWidth="1"/>
    <col min="1540" max="1540" width="15" style="2" customWidth="1"/>
    <col min="1541" max="1541" width="15.85546875" style="2" customWidth="1"/>
    <col min="1542" max="1542" width="13.7109375" style="2" customWidth="1"/>
    <col min="1543" max="1543" width="13.28515625" style="2" customWidth="1"/>
    <col min="1544" max="1544" width="13.140625" style="2" customWidth="1"/>
    <col min="1545" max="1545" width="9.140625" style="2"/>
    <col min="1546" max="1546" width="11.5703125" style="2" bestFit="1" customWidth="1"/>
    <col min="1547" max="1790" width="9.140625" style="2"/>
    <col min="1791" max="1791" width="0.7109375" style="2" customWidth="1"/>
    <col min="1792" max="1792" width="38.85546875" style="2" customWidth="1"/>
    <col min="1793" max="1793" width="16.5703125" style="2" customWidth="1"/>
    <col min="1794" max="1794" width="15.7109375" style="2" customWidth="1"/>
    <col min="1795" max="1795" width="14.42578125" style="2" customWidth="1"/>
    <col min="1796" max="1796" width="15" style="2" customWidth="1"/>
    <col min="1797" max="1797" width="15.85546875" style="2" customWidth="1"/>
    <col min="1798" max="1798" width="13.7109375" style="2" customWidth="1"/>
    <col min="1799" max="1799" width="13.28515625" style="2" customWidth="1"/>
    <col min="1800" max="1800" width="13.140625" style="2" customWidth="1"/>
    <col min="1801" max="1801" width="9.140625" style="2"/>
    <col min="1802" max="1802" width="11.5703125" style="2" bestFit="1" customWidth="1"/>
    <col min="1803" max="2046" width="9.140625" style="2"/>
    <col min="2047" max="2047" width="0.7109375" style="2" customWidth="1"/>
    <col min="2048" max="2048" width="38.85546875" style="2" customWidth="1"/>
    <col min="2049" max="2049" width="16.5703125" style="2" customWidth="1"/>
    <col min="2050" max="2050" width="15.7109375" style="2" customWidth="1"/>
    <col min="2051" max="2051" width="14.42578125" style="2" customWidth="1"/>
    <col min="2052" max="2052" width="15" style="2" customWidth="1"/>
    <col min="2053" max="2053" width="15.85546875" style="2" customWidth="1"/>
    <col min="2054" max="2054" width="13.7109375" style="2" customWidth="1"/>
    <col min="2055" max="2055" width="13.28515625" style="2" customWidth="1"/>
    <col min="2056" max="2056" width="13.140625" style="2" customWidth="1"/>
    <col min="2057" max="2057" width="9.140625" style="2"/>
    <col min="2058" max="2058" width="11.5703125" style="2" bestFit="1" customWidth="1"/>
    <col min="2059" max="2302" width="9.140625" style="2"/>
    <col min="2303" max="2303" width="0.7109375" style="2" customWidth="1"/>
    <col min="2304" max="2304" width="38.85546875" style="2" customWidth="1"/>
    <col min="2305" max="2305" width="16.5703125" style="2" customWidth="1"/>
    <col min="2306" max="2306" width="15.7109375" style="2" customWidth="1"/>
    <col min="2307" max="2307" width="14.42578125" style="2" customWidth="1"/>
    <col min="2308" max="2308" width="15" style="2" customWidth="1"/>
    <col min="2309" max="2309" width="15.85546875" style="2" customWidth="1"/>
    <col min="2310" max="2310" width="13.7109375" style="2" customWidth="1"/>
    <col min="2311" max="2311" width="13.28515625" style="2" customWidth="1"/>
    <col min="2312" max="2312" width="13.140625" style="2" customWidth="1"/>
    <col min="2313" max="2313" width="9.140625" style="2"/>
    <col min="2314" max="2314" width="11.5703125" style="2" bestFit="1" customWidth="1"/>
    <col min="2315" max="2558" width="9.140625" style="2"/>
    <col min="2559" max="2559" width="0.7109375" style="2" customWidth="1"/>
    <col min="2560" max="2560" width="38.85546875" style="2" customWidth="1"/>
    <col min="2561" max="2561" width="16.5703125" style="2" customWidth="1"/>
    <col min="2562" max="2562" width="15.7109375" style="2" customWidth="1"/>
    <col min="2563" max="2563" width="14.42578125" style="2" customWidth="1"/>
    <col min="2564" max="2564" width="15" style="2" customWidth="1"/>
    <col min="2565" max="2565" width="15.85546875" style="2" customWidth="1"/>
    <col min="2566" max="2566" width="13.7109375" style="2" customWidth="1"/>
    <col min="2567" max="2567" width="13.28515625" style="2" customWidth="1"/>
    <col min="2568" max="2568" width="13.140625" style="2" customWidth="1"/>
    <col min="2569" max="2569" width="9.140625" style="2"/>
    <col min="2570" max="2570" width="11.5703125" style="2" bestFit="1" customWidth="1"/>
    <col min="2571" max="2814" width="9.140625" style="2"/>
    <col min="2815" max="2815" width="0.7109375" style="2" customWidth="1"/>
    <col min="2816" max="2816" width="38.85546875" style="2" customWidth="1"/>
    <col min="2817" max="2817" width="16.5703125" style="2" customWidth="1"/>
    <col min="2818" max="2818" width="15.7109375" style="2" customWidth="1"/>
    <col min="2819" max="2819" width="14.42578125" style="2" customWidth="1"/>
    <col min="2820" max="2820" width="15" style="2" customWidth="1"/>
    <col min="2821" max="2821" width="15.85546875" style="2" customWidth="1"/>
    <col min="2822" max="2822" width="13.7109375" style="2" customWidth="1"/>
    <col min="2823" max="2823" width="13.28515625" style="2" customWidth="1"/>
    <col min="2824" max="2824" width="13.140625" style="2" customWidth="1"/>
    <col min="2825" max="2825" width="9.140625" style="2"/>
    <col min="2826" max="2826" width="11.5703125" style="2" bestFit="1" customWidth="1"/>
    <col min="2827" max="3070" width="9.140625" style="2"/>
    <col min="3071" max="3071" width="0.7109375" style="2" customWidth="1"/>
    <col min="3072" max="3072" width="38.85546875" style="2" customWidth="1"/>
    <col min="3073" max="3073" width="16.5703125" style="2" customWidth="1"/>
    <col min="3074" max="3074" width="15.7109375" style="2" customWidth="1"/>
    <col min="3075" max="3075" width="14.42578125" style="2" customWidth="1"/>
    <col min="3076" max="3076" width="15" style="2" customWidth="1"/>
    <col min="3077" max="3077" width="15.85546875" style="2" customWidth="1"/>
    <col min="3078" max="3078" width="13.7109375" style="2" customWidth="1"/>
    <col min="3079" max="3079" width="13.28515625" style="2" customWidth="1"/>
    <col min="3080" max="3080" width="13.140625" style="2" customWidth="1"/>
    <col min="3081" max="3081" width="9.140625" style="2"/>
    <col min="3082" max="3082" width="11.5703125" style="2" bestFit="1" customWidth="1"/>
    <col min="3083" max="3326" width="9.140625" style="2"/>
    <col min="3327" max="3327" width="0.7109375" style="2" customWidth="1"/>
    <col min="3328" max="3328" width="38.85546875" style="2" customWidth="1"/>
    <col min="3329" max="3329" width="16.5703125" style="2" customWidth="1"/>
    <col min="3330" max="3330" width="15.7109375" style="2" customWidth="1"/>
    <col min="3331" max="3331" width="14.42578125" style="2" customWidth="1"/>
    <col min="3332" max="3332" width="15" style="2" customWidth="1"/>
    <col min="3333" max="3333" width="15.85546875" style="2" customWidth="1"/>
    <col min="3334" max="3334" width="13.7109375" style="2" customWidth="1"/>
    <col min="3335" max="3335" width="13.28515625" style="2" customWidth="1"/>
    <col min="3336" max="3336" width="13.140625" style="2" customWidth="1"/>
    <col min="3337" max="3337" width="9.140625" style="2"/>
    <col min="3338" max="3338" width="11.5703125" style="2" bestFit="1" customWidth="1"/>
    <col min="3339" max="3582" width="9.140625" style="2"/>
    <col min="3583" max="3583" width="0.7109375" style="2" customWidth="1"/>
    <col min="3584" max="3584" width="38.85546875" style="2" customWidth="1"/>
    <col min="3585" max="3585" width="16.5703125" style="2" customWidth="1"/>
    <col min="3586" max="3586" width="15.7109375" style="2" customWidth="1"/>
    <col min="3587" max="3587" width="14.42578125" style="2" customWidth="1"/>
    <col min="3588" max="3588" width="15" style="2" customWidth="1"/>
    <col min="3589" max="3589" width="15.85546875" style="2" customWidth="1"/>
    <col min="3590" max="3590" width="13.7109375" style="2" customWidth="1"/>
    <col min="3591" max="3591" width="13.28515625" style="2" customWidth="1"/>
    <col min="3592" max="3592" width="13.140625" style="2" customWidth="1"/>
    <col min="3593" max="3593" width="9.140625" style="2"/>
    <col min="3594" max="3594" width="11.5703125" style="2" bestFit="1" customWidth="1"/>
    <col min="3595" max="3838" width="9.140625" style="2"/>
    <col min="3839" max="3839" width="0.7109375" style="2" customWidth="1"/>
    <col min="3840" max="3840" width="38.85546875" style="2" customWidth="1"/>
    <col min="3841" max="3841" width="16.5703125" style="2" customWidth="1"/>
    <col min="3842" max="3842" width="15.7109375" style="2" customWidth="1"/>
    <col min="3843" max="3843" width="14.42578125" style="2" customWidth="1"/>
    <col min="3844" max="3844" width="15" style="2" customWidth="1"/>
    <col min="3845" max="3845" width="15.85546875" style="2" customWidth="1"/>
    <col min="3846" max="3846" width="13.7109375" style="2" customWidth="1"/>
    <col min="3847" max="3847" width="13.28515625" style="2" customWidth="1"/>
    <col min="3848" max="3848" width="13.140625" style="2" customWidth="1"/>
    <col min="3849" max="3849" width="9.140625" style="2"/>
    <col min="3850" max="3850" width="11.5703125" style="2" bestFit="1" customWidth="1"/>
    <col min="3851" max="4094" width="9.140625" style="2"/>
    <col min="4095" max="4095" width="0.7109375" style="2" customWidth="1"/>
    <col min="4096" max="4096" width="38.85546875" style="2" customWidth="1"/>
    <col min="4097" max="4097" width="16.5703125" style="2" customWidth="1"/>
    <col min="4098" max="4098" width="15.7109375" style="2" customWidth="1"/>
    <col min="4099" max="4099" width="14.42578125" style="2" customWidth="1"/>
    <col min="4100" max="4100" width="15" style="2" customWidth="1"/>
    <col min="4101" max="4101" width="15.85546875" style="2" customWidth="1"/>
    <col min="4102" max="4102" width="13.7109375" style="2" customWidth="1"/>
    <col min="4103" max="4103" width="13.28515625" style="2" customWidth="1"/>
    <col min="4104" max="4104" width="13.140625" style="2" customWidth="1"/>
    <col min="4105" max="4105" width="9.140625" style="2"/>
    <col min="4106" max="4106" width="11.5703125" style="2" bestFit="1" customWidth="1"/>
    <col min="4107" max="4350" width="9.140625" style="2"/>
    <col min="4351" max="4351" width="0.7109375" style="2" customWidth="1"/>
    <col min="4352" max="4352" width="38.85546875" style="2" customWidth="1"/>
    <col min="4353" max="4353" width="16.5703125" style="2" customWidth="1"/>
    <col min="4354" max="4354" width="15.7109375" style="2" customWidth="1"/>
    <col min="4355" max="4355" width="14.42578125" style="2" customWidth="1"/>
    <col min="4356" max="4356" width="15" style="2" customWidth="1"/>
    <col min="4357" max="4357" width="15.85546875" style="2" customWidth="1"/>
    <col min="4358" max="4358" width="13.7109375" style="2" customWidth="1"/>
    <col min="4359" max="4359" width="13.28515625" style="2" customWidth="1"/>
    <col min="4360" max="4360" width="13.140625" style="2" customWidth="1"/>
    <col min="4361" max="4361" width="9.140625" style="2"/>
    <col min="4362" max="4362" width="11.5703125" style="2" bestFit="1" customWidth="1"/>
    <col min="4363" max="4606" width="9.140625" style="2"/>
    <col min="4607" max="4607" width="0.7109375" style="2" customWidth="1"/>
    <col min="4608" max="4608" width="38.85546875" style="2" customWidth="1"/>
    <col min="4609" max="4609" width="16.5703125" style="2" customWidth="1"/>
    <col min="4610" max="4610" width="15.7109375" style="2" customWidth="1"/>
    <col min="4611" max="4611" width="14.42578125" style="2" customWidth="1"/>
    <col min="4612" max="4612" width="15" style="2" customWidth="1"/>
    <col min="4613" max="4613" width="15.85546875" style="2" customWidth="1"/>
    <col min="4614" max="4614" width="13.7109375" style="2" customWidth="1"/>
    <col min="4615" max="4615" width="13.28515625" style="2" customWidth="1"/>
    <col min="4616" max="4616" width="13.140625" style="2" customWidth="1"/>
    <col min="4617" max="4617" width="9.140625" style="2"/>
    <col min="4618" max="4618" width="11.5703125" style="2" bestFit="1" customWidth="1"/>
    <col min="4619" max="4862" width="9.140625" style="2"/>
    <col min="4863" max="4863" width="0.7109375" style="2" customWidth="1"/>
    <col min="4864" max="4864" width="38.85546875" style="2" customWidth="1"/>
    <col min="4865" max="4865" width="16.5703125" style="2" customWidth="1"/>
    <col min="4866" max="4866" width="15.7109375" style="2" customWidth="1"/>
    <col min="4867" max="4867" width="14.42578125" style="2" customWidth="1"/>
    <col min="4868" max="4868" width="15" style="2" customWidth="1"/>
    <col min="4869" max="4869" width="15.85546875" style="2" customWidth="1"/>
    <col min="4870" max="4870" width="13.7109375" style="2" customWidth="1"/>
    <col min="4871" max="4871" width="13.28515625" style="2" customWidth="1"/>
    <col min="4872" max="4872" width="13.140625" style="2" customWidth="1"/>
    <col min="4873" max="4873" width="9.140625" style="2"/>
    <col min="4874" max="4874" width="11.5703125" style="2" bestFit="1" customWidth="1"/>
    <col min="4875" max="5118" width="9.140625" style="2"/>
    <col min="5119" max="5119" width="0.7109375" style="2" customWidth="1"/>
    <col min="5120" max="5120" width="38.85546875" style="2" customWidth="1"/>
    <col min="5121" max="5121" width="16.5703125" style="2" customWidth="1"/>
    <col min="5122" max="5122" width="15.7109375" style="2" customWidth="1"/>
    <col min="5123" max="5123" width="14.42578125" style="2" customWidth="1"/>
    <col min="5124" max="5124" width="15" style="2" customWidth="1"/>
    <col min="5125" max="5125" width="15.85546875" style="2" customWidth="1"/>
    <col min="5126" max="5126" width="13.7109375" style="2" customWidth="1"/>
    <col min="5127" max="5127" width="13.28515625" style="2" customWidth="1"/>
    <col min="5128" max="5128" width="13.140625" style="2" customWidth="1"/>
    <col min="5129" max="5129" width="9.140625" style="2"/>
    <col min="5130" max="5130" width="11.5703125" style="2" bestFit="1" customWidth="1"/>
    <col min="5131" max="5374" width="9.140625" style="2"/>
    <col min="5375" max="5375" width="0.7109375" style="2" customWidth="1"/>
    <col min="5376" max="5376" width="38.85546875" style="2" customWidth="1"/>
    <col min="5377" max="5377" width="16.5703125" style="2" customWidth="1"/>
    <col min="5378" max="5378" width="15.7109375" style="2" customWidth="1"/>
    <col min="5379" max="5379" width="14.42578125" style="2" customWidth="1"/>
    <col min="5380" max="5380" width="15" style="2" customWidth="1"/>
    <col min="5381" max="5381" width="15.85546875" style="2" customWidth="1"/>
    <col min="5382" max="5382" width="13.7109375" style="2" customWidth="1"/>
    <col min="5383" max="5383" width="13.28515625" style="2" customWidth="1"/>
    <col min="5384" max="5384" width="13.140625" style="2" customWidth="1"/>
    <col min="5385" max="5385" width="9.140625" style="2"/>
    <col min="5386" max="5386" width="11.5703125" style="2" bestFit="1" customWidth="1"/>
    <col min="5387" max="5630" width="9.140625" style="2"/>
    <col min="5631" max="5631" width="0.7109375" style="2" customWidth="1"/>
    <col min="5632" max="5632" width="38.85546875" style="2" customWidth="1"/>
    <col min="5633" max="5633" width="16.5703125" style="2" customWidth="1"/>
    <col min="5634" max="5634" width="15.7109375" style="2" customWidth="1"/>
    <col min="5635" max="5635" width="14.42578125" style="2" customWidth="1"/>
    <col min="5636" max="5636" width="15" style="2" customWidth="1"/>
    <col min="5637" max="5637" width="15.85546875" style="2" customWidth="1"/>
    <col min="5638" max="5638" width="13.7109375" style="2" customWidth="1"/>
    <col min="5639" max="5639" width="13.28515625" style="2" customWidth="1"/>
    <col min="5640" max="5640" width="13.140625" style="2" customWidth="1"/>
    <col min="5641" max="5641" width="9.140625" style="2"/>
    <col min="5642" max="5642" width="11.5703125" style="2" bestFit="1" customWidth="1"/>
    <col min="5643" max="5886" width="9.140625" style="2"/>
    <col min="5887" max="5887" width="0.7109375" style="2" customWidth="1"/>
    <col min="5888" max="5888" width="38.85546875" style="2" customWidth="1"/>
    <col min="5889" max="5889" width="16.5703125" style="2" customWidth="1"/>
    <col min="5890" max="5890" width="15.7109375" style="2" customWidth="1"/>
    <col min="5891" max="5891" width="14.42578125" style="2" customWidth="1"/>
    <col min="5892" max="5892" width="15" style="2" customWidth="1"/>
    <col min="5893" max="5893" width="15.85546875" style="2" customWidth="1"/>
    <col min="5894" max="5894" width="13.7109375" style="2" customWidth="1"/>
    <col min="5895" max="5895" width="13.28515625" style="2" customWidth="1"/>
    <col min="5896" max="5896" width="13.140625" style="2" customWidth="1"/>
    <col min="5897" max="5897" width="9.140625" style="2"/>
    <col min="5898" max="5898" width="11.5703125" style="2" bestFit="1" customWidth="1"/>
    <col min="5899" max="6142" width="9.140625" style="2"/>
    <col min="6143" max="6143" width="0.7109375" style="2" customWidth="1"/>
    <col min="6144" max="6144" width="38.85546875" style="2" customWidth="1"/>
    <col min="6145" max="6145" width="16.5703125" style="2" customWidth="1"/>
    <col min="6146" max="6146" width="15.7109375" style="2" customWidth="1"/>
    <col min="6147" max="6147" width="14.42578125" style="2" customWidth="1"/>
    <col min="6148" max="6148" width="15" style="2" customWidth="1"/>
    <col min="6149" max="6149" width="15.85546875" style="2" customWidth="1"/>
    <col min="6150" max="6150" width="13.7109375" style="2" customWidth="1"/>
    <col min="6151" max="6151" width="13.28515625" style="2" customWidth="1"/>
    <col min="6152" max="6152" width="13.140625" style="2" customWidth="1"/>
    <col min="6153" max="6153" width="9.140625" style="2"/>
    <col min="6154" max="6154" width="11.5703125" style="2" bestFit="1" customWidth="1"/>
    <col min="6155" max="6398" width="9.140625" style="2"/>
    <col min="6399" max="6399" width="0.7109375" style="2" customWidth="1"/>
    <col min="6400" max="6400" width="38.85546875" style="2" customWidth="1"/>
    <col min="6401" max="6401" width="16.5703125" style="2" customWidth="1"/>
    <col min="6402" max="6402" width="15.7109375" style="2" customWidth="1"/>
    <col min="6403" max="6403" width="14.42578125" style="2" customWidth="1"/>
    <col min="6404" max="6404" width="15" style="2" customWidth="1"/>
    <col min="6405" max="6405" width="15.85546875" style="2" customWidth="1"/>
    <col min="6406" max="6406" width="13.7109375" style="2" customWidth="1"/>
    <col min="6407" max="6407" width="13.28515625" style="2" customWidth="1"/>
    <col min="6408" max="6408" width="13.140625" style="2" customWidth="1"/>
    <col min="6409" max="6409" width="9.140625" style="2"/>
    <col min="6410" max="6410" width="11.5703125" style="2" bestFit="1" customWidth="1"/>
    <col min="6411" max="6654" width="9.140625" style="2"/>
    <col min="6655" max="6655" width="0.7109375" style="2" customWidth="1"/>
    <col min="6656" max="6656" width="38.85546875" style="2" customWidth="1"/>
    <col min="6657" max="6657" width="16.5703125" style="2" customWidth="1"/>
    <col min="6658" max="6658" width="15.7109375" style="2" customWidth="1"/>
    <col min="6659" max="6659" width="14.42578125" style="2" customWidth="1"/>
    <col min="6660" max="6660" width="15" style="2" customWidth="1"/>
    <col min="6661" max="6661" width="15.85546875" style="2" customWidth="1"/>
    <col min="6662" max="6662" width="13.7109375" style="2" customWidth="1"/>
    <col min="6663" max="6663" width="13.28515625" style="2" customWidth="1"/>
    <col min="6664" max="6664" width="13.140625" style="2" customWidth="1"/>
    <col min="6665" max="6665" width="9.140625" style="2"/>
    <col min="6666" max="6666" width="11.5703125" style="2" bestFit="1" customWidth="1"/>
    <col min="6667" max="6910" width="9.140625" style="2"/>
    <col min="6911" max="6911" width="0.7109375" style="2" customWidth="1"/>
    <col min="6912" max="6912" width="38.85546875" style="2" customWidth="1"/>
    <col min="6913" max="6913" width="16.5703125" style="2" customWidth="1"/>
    <col min="6914" max="6914" width="15.7109375" style="2" customWidth="1"/>
    <col min="6915" max="6915" width="14.42578125" style="2" customWidth="1"/>
    <col min="6916" max="6916" width="15" style="2" customWidth="1"/>
    <col min="6917" max="6917" width="15.85546875" style="2" customWidth="1"/>
    <col min="6918" max="6918" width="13.7109375" style="2" customWidth="1"/>
    <col min="6919" max="6919" width="13.28515625" style="2" customWidth="1"/>
    <col min="6920" max="6920" width="13.140625" style="2" customWidth="1"/>
    <col min="6921" max="6921" width="9.140625" style="2"/>
    <col min="6922" max="6922" width="11.5703125" style="2" bestFit="1" customWidth="1"/>
    <col min="6923" max="7166" width="9.140625" style="2"/>
    <col min="7167" max="7167" width="0.7109375" style="2" customWidth="1"/>
    <col min="7168" max="7168" width="38.85546875" style="2" customWidth="1"/>
    <col min="7169" max="7169" width="16.5703125" style="2" customWidth="1"/>
    <col min="7170" max="7170" width="15.7109375" style="2" customWidth="1"/>
    <col min="7171" max="7171" width="14.42578125" style="2" customWidth="1"/>
    <col min="7172" max="7172" width="15" style="2" customWidth="1"/>
    <col min="7173" max="7173" width="15.85546875" style="2" customWidth="1"/>
    <col min="7174" max="7174" width="13.7109375" style="2" customWidth="1"/>
    <col min="7175" max="7175" width="13.28515625" style="2" customWidth="1"/>
    <col min="7176" max="7176" width="13.140625" style="2" customWidth="1"/>
    <col min="7177" max="7177" width="9.140625" style="2"/>
    <col min="7178" max="7178" width="11.5703125" style="2" bestFit="1" customWidth="1"/>
    <col min="7179" max="7422" width="9.140625" style="2"/>
    <col min="7423" max="7423" width="0.7109375" style="2" customWidth="1"/>
    <col min="7424" max="7424" width="38.85546875" style="2" customWidth="1"/>
    <col min="7425" max="7425" width="16.5703125" style="2" customWidth="1"/>
    <col min="7426" max="7426" width="15.7109375" style="2" customWidth="1"/>
    <col min="7427" max="7427" width="14.42578125" style="2" customWidth="1"/>
    <col min="7428" max="7428" width="15" style="2" customWidth="1"/>
    <col min="7429" max="7429" width="15.85546875" style="2" customWidth="1"/>
    <col min="7430" max="7430" width="13.7109375" style="2" customWidth="1"/>
    <col min="7431" max="7431" width="13.28515625" style="2" customWidth="1"/>
    <col min="7432" max="7432" width="13.140625" style="2" customWidth="1"/>
    <col min="7433" max="7433" width="9.140625" style="2"/>
    <col min="7434" max="7434" width="11.5703125" style="2" bestFit="1" customWidth="1"/>
    <col min="7435" max="7678" width="9.140625" style="2"/>
    <col min="7679" max="7679" width="0.7109375" style="2" customWidth="1"/>
    <col min="7680" max="7680" width="38.85546875" style="2" customWidth="1"/>
    <col min="7681" max="7681" width="16.5703125" style="2" customWidth="1"/>
    <col min="7682" max="7682" width="15.7109375" style="2" customWidth="1"/>
    <col min="7683" max="7683" width="14.42578125" style="2" customWidth="1"/>
    <col min="7684" max="7684" width="15" style="2" customWidth="1"/>
    <col min="7685" max="7685" width="15.85546875" style="2" customWidth="1"/>
    <col min="7686" max="7686" width="13.7109375" style="2" customWidth="1"/>
    <col min="7687" max="7687" width="13.28515625" style="2" customWidth="1"/>
    <col min="7688" max="7688" width="13.140625" style="2" customWidth="1"/>
    <col min="7689" max="7689" width="9.140625" style="2"/>
    <col min="7690" max="7690" width="11.5703125" style="2" bestFit="1" customWidth="1"/>
    <col min="7691" max="7934" width="9.140625" style="2"/>
    <col min="7935" max="7935" width="0.7109375" style="2" customWidth="1"/>
    <col min="7936" max="7936" width="38.85546875" style="2" customWidth="1"/>
    <col min="7937" max="7937" width="16.5703125" style="2" customWidth="1"/>
    <col min="7938" max="7938" width="15.7109375" style="2" customWidth="1"/>
    <col min="7939" max="7939" width="14.42578125" style="2" customWidth="1"/>
    <col min="7940" max="7940" width="15" style="2" customWidth="1"/>
    <col min="7941" max="7941" width="15.85546875" style="2" customWidth="1"/>
    <col min="7942" max="7942" width="13.7109375" style="2" customWidth="1"/>
    <col min="7943" max="7943" width="13.28515625" style="2" customWidth="1"/>
    <col min="7944" max="7944" width="13.140625" style="2" customWidth="1"/>
    <col min="7945" max="7945" width="9.140625" style="2"/>
    <col min="7946" max="7946" width="11.5703125" style="2" bestFit="1" customWidth="1"/>
    <col min="7947" max="8190" width="9.140625" style="2"/>
    <col min="8191" max="8191" width="0.7109375" style="2" customWidth="1"/>
    <col min="8192" max="8192" width="38.85546875" style="2" customWidth="1"/>
    <col min="8193" max="8193" width="16.5703125" style="2" customWidth="1"/>
    <col min="8194" max="8194" width="15.7109375" style="2" customWidth="1"/>
    <col min="8195" max="8195" width="14.42578125" style="2" customWidth="1"/>
    <col min="8196" max="8196" width="15" style="2" customWidth="1"/>
    <col min="8197" max="8197" width="15.85546875" style="2" customWidth="1"/>
    <col min="8198" max="8198" width="13.7109375" style="2" customWidth="1"/>
    <col min="8199" max="8199" width="13.28515625" style="2" customWidth="1"/>
    <col min="8200" max="8200" width="13.140625" style="2" customWidth="1"/>
    <col min="8201" max="8201" width="9.140625" style="2"/>
    <col min="8202" max="8202" width="11.5703125" style="2" bestFit="1" customWidth="1"/>
    <col min="8203" max="8446" width="9.140625" style="2"/>
    <col min="8447" max="8447" width="0.7109375" style="2" customWidth="1"/>
    <col min="8448" max="8448" width="38.85546875" style="2" customWidth="1"/>
    <col min="8449" max="8449" width="16.5703125" style="2" customWidth="1"/>
    <col min="8450" max="8450" width="15.7109375" style="2" customWidth="1"/>
    <col min="8451" max="8451" width="14.42578125" style="2" customWidth="1"/>
    <col min="8452" max="8452" width="15" style="2" customWidth="1"/>
    <col min="8453" max="8453" width="15.85546875" style="2" customWidth="1"/>
    <col min="8454" max="8454" width="13.7109375" style="2" customWidth="1"/>
    <col min="8455" max="8455" width="13.28515625" style="2" customWidth="1"/>
    <col min="8456" max="8456" width="13.140625" style="2" customWidth="1"/>
    <col min="8457" max="8457" width="9.140625" style="2"/>
    <col min="8458" max="8458" width="11.5703125" style="2" bestFit="1" customWidth="1"/>
    <col min="8459" max="8702" width="9.140625" style="2"/>
    <col min="8703" max="8703" width="0.7109375" style="2" customWidth="1"/>
    <col min="8704" max="8704" width="38.85546875" style="2" customWidth="1"/>
    <col min="8705" max="8705" width="16.5703125" style="2" customWidth="1"/>
    <col min="8706" max="8706" width="15.7109375" style="2" customWidth="1"/>
    <col min="8707" max="8707" width="14.42578125" style="2" customWidth="1"/>
    <col min="8708" max="8708" width="15" style="2" customWidth="1"/>
    <col min="8709" max="8709" width="15.85546875" style="2" customWidth="1"/>
    <col min="8710" max="8710" width="13.7109375" style="2" customWidth="1"/>
    <col min="8711" max="8711" width="13.28515625" style="2" customWidth="1"/>
    <col min="8712" max="8712" width="13.140625" style="2" customWidth="1"/>
    <col min="8713" max="8713" width="9.140625" style="2"/>
    <col min="8714" max="8714" width="11.5703125" style="2" bestFit="1" customWidth="1"/>
    <col min="8715" max="8958" width="9.140625" style="2"/>
    <col min="8959" max="8959" width="0.7109375" style="2" customWidth="1"/>
    <col min="8960" max="8960" width="38.85546875" style="2" customWidth="1"/>
    <col min="8961" max="8961" width="16.5703125" style="2" customWidth="1"/>
    <col min="8962" max="8962" width="15.7109375" style="2" customWidth="1"/>
    <col min="8963" max="8963" width="14.42578125" style="2" customWidth="1"/>
    <col min="8964" max="8964" width="15" style="2" customWidth="1"/>
    <col min="8965" max="8965" width="15.85546875" style="2" customWidth="1"/>
    <col min="8966" max="8966" width="13.7109375" style="2" customWidth="1"/>
    <col min="8967" max="8967" width="13.28515625" style="2" customWidth="1"/>
    <col min="8968" max="8968" width="13.140625" style="2" customWidth="1"/>
    <col min="8969" max="8969" width="9.140625" style="2"/>
    <col min="8970" max="8970" width="11.5703125" style="2" bestFit="1" customWidth="1"/>
    <col min="8971" max="9214" width="9.140625" style="2"/>
    <col min="9215" max="9215" width="0.7109375" style="2" customWidth="1"/>
    <col min="9216" max="9216" width="38.85546875" style="2" customWidth="1"/>
    <col min="9217" max="9217" width="16.5703125" style="2" customWidth="1"/>
    <col min="9218" max="9218" width="15.7109375" style="2" customWidth="1"/>
    <col min="9219" max="9219" width="14.42578125" style="2" customWidth="1"/>
    <col min="9220" max="9220" width="15" style="2" customWidth="1"/>
    <col min="9221" max="9221" width="15.85546875" style="2" customWidth="1"/>
    <col min="9222" max="9222" width="13.7109375" style="2" customWidth="1"/>
    <col min="9223" max="9223" width="13.28515625" style="2" customWidth="1"/>
    <col min="9224" max="9224" width="13.140625" style="2" customWidth="1"/>
    <col min="9225" max="9225" width="9.140625" style="2"/>
    <col min="9226" max="9226" width="11.5703125" style="2" bestFit="1" customWidth="1"/>
    <col min="9227" max="9470" width="9.140625" style="2"/>
    <col min="9471" max="9471" width="0.7109375" style="2" customWidth="1"/>
    <col min="9472" max="9472" width="38.85546875" style="2" customWidth="1"/>
    <col min="9473" max="9473" width="16.5703125" style="2" customWidth="1"/>
    <col min="9474" max="9474" width="15.7109375" style="2" customWidth="1"/>
    <col min="9475" max="9475" width="14.42578125" style="2" customWidth="1"/>
    <col min="9476" max="9476" width="15" style="2" customWidth="1"/>
    <col min="9477" max="9477" width="15.85546875" style="2" customWidth="1"/>
    <col min="9478" max="9478" width="13.7109375" style="2" customWidth="1"/>
    <col min="9479" max="9479" width="13.28515625" style="2" customWidth="1"/>
    <col min="9480" max="9480" width="13.140625" style="2" customWidth="1"/>
    <col min="9481" max="9481" width="9.140625" style="2"/>
    <col min="9482" max="9482" width="11.5703125" style="2" bestFit="1" customWidth="1"/>
    <col min="9483" max="9726" width="9.140625" style="2"/>
    <col min="9727" max="9727" width="0.7109375" style="2" customWidth="1"/>
    <col min="9728" max="9728" width="38.85546875" style="2" customWidth="1"/>
    <col min="9729" max="9729" width="16.5703125" style="2" customWidth="1"/>
    <col min="9730" max="9730" width="15.7109375" style="2" customWidth="1"/>
    <col min="9731" max="9731" width="14.42578125" style="2" customWidth="1"/>
    <col min="9732" max="9732" width="15" style="2" customWidth="1"/>
    <col min="9733" max="9733" width="15.85546875" style="2" customWidth="1"/>
    <col min="9734" max="9734" width="13.7109375" style="2" customWidth="1"/>
    <col min="9735" max="9735" width="13.28515625" style="2" customWidth="1"/>
    <col min="9736" max="9736" width="13.140625" style="2" customWidth="1"/>
    <col min="9737" max="9737" width="9.140625" style="2"/>
    <col min="9738" max="9738" width="11.5703125" style="2" bestFit="1" customWidth="1"/>
    <col min="9739" max="9982" width="9.140625" style="2"/>
    <col min="9983" max="9983" width="0.7109375" style="2" customWidth="1"/>
    <col min="9984" max="9984" width="38.85546875" style="2" customWidth="1"/>
    <col min="9985" max="9985" width="16.5703125" style="2" customWidth="1"/>
    <col min="9986" max="9986" width="15.7109375" style="2" customWidth="1"/>
    <col min="9987" max="9987" width="14.42578125" style="2" customWidth="1"/>
    <col min="9988" max="9988" width="15" style="2" customWidth="1"/>
    <col min="9989" max="9989" width="15.85546875" style="2" customWidth="1"/>
    <col min="9990" max="9990" width="13.7109375" style="2" customWidth="1"/>
    <col min="9991" max="9991" width="13.28515625" style="2" customWidth="1"/>
    <col min="9992" max="9992" width="13.140625" style="2" customWidth="1"/>
    <col min="9993" max="9993" width="9.140625" style="2"/>
    <col min="9994" max="9994" width="11.5703125" style="2" bestFit="1" customWidth="1"/>
    <col min="9995" max="10238" width="9.140625" style="2"/>
    <col min="10239" max="10239" width="0.7109375" style="2" customWidth="1"/>
    <col min="10240" max="10240" width="38.85546875" style="2" customWidth="1"/>
    <col min="10241" max="10241" width="16.5703125" style="2" customWidth="1"/>
    <col min="10242" max="10242" width="15.7109375" style="2" customWidth="1"/>
    <col min="10243" max="10243" width="14.42578125" style="2" customWidth="1"/>
    <col min="10244" max="10244" width="15" style="2" customWidth="1"/>
    <col min="10245" max="10245" width="15.85546875" style="2" customWidth="1"/>
    <col min="10246" max="10246" width="13.7109375" style="2" customWidth="1"/>
    <col min="10247" max="10247" width="13.28515625" style="2" customWidth="1"/>
    <col min="10248" max="10248" width="13.140625" style="2" customWidth="1"/>
    <col min="10249" max="10249" width="9.140625" style="2"/>
    <col min="10250" max="10250" width="11.5703125" style="2" bestFit="1" customWidth="1"/>
    <col min="10251" max="10494" width="9.140625" style="2"/>
    <col min="10495" max="10495" width="0.7109375" style="2" customWidth="1"/>
    <col min="10496" max="10496" width="38.85546875" style="2" customWidth="1"/>
    <col min="10497" max="10497" width="16.5703125" style="2" customWidth="1"/>
    <col min="10498" max="10498" width="15.7109375" style="2" customWidth="1"/>
    <col min="10499" max="10499" width="14.42578125" style="2" customWidth="1"/>
    <col min="10500" max="10500" width="15" style="2" customWidth="1"/>
    <col min="10501" max="10501" width="15.85546875" style="2" customWidth="1"/>
    <col min="10502" max="10502" width="13.7109375" style="2" customWidth="1"/>
    <col min="10503" max="10503" width="13.28515625" style="2" customWidth="1"/>
    <col min="10504" max="10504" width="13.140625" style="2" customWidth="1"/>
    <col min="10505" max="10505" width="9.140625" style="2"/>
    <col min="10506" max="10506" width="11.5703125" style="2" bestFit="1" customWidth="1"/>
    <col min="10507" max="10750" width="9.140625" style="2"/>
    <col min="10751" max="10751" width="0.7109375" style="2" customWidth="1"/>
    <col min="10752" max="10752" width="38.85546875" style="2" customWidth="1"/>
    <col min="10753" max="10753" width="16.5703125" style="2" customWidth="1"/>
    <col min="10754" max="10754" width="15.7109375" style="2" customWidth="1"/>
    <col min="10755" max="10755" width="14.42578125" style="2" customWidth="1"/>
    <col min="10756" max="10756" width="15" style="2" customWidth="1"/>
    <col min="10757" max="10757" width="15.85546875" style="2" customWidth="1"/>
    <col min="10758" max="10758" width="13.7109375" style="2" customWidth="1"/>
    <col min="10759" max="10759" width="13.28515625" style="2" customWidth="1"/>
    <col min="10760" max="10760" width="13.140625" style="2" customWidth="1"/>
    <col min="10761" max="10761" width="9.140625" style="2"/>
    <col min="10762" max="10762" width="11.5703125" style="2" bestFit="1" customWidth="1"/>
    <col min="10763" max="11006" width="9.140625" style="2"/>
    <col min="11007" max="11007" width="0.7109375" style="2" customWidth="1"/>
    <col min="11008" max="11008" width="38.85546875" style="2" customWidth="1"/>
    <col min="11009" max="11009" width="16.5703125" style="2" customWidth="1"/>
    <col min="11010" max="11010" width="15.7109375" style="2" customWidth="1"/>
    <col min="11011" max="11011" width="14.42578125" style="2" customWidth="1"/>
    <col min="11012" max="11012" width="15" style="2" customWidth="1"/>
    <col min="11013" max="11013" width="15.85546875" style="2" customWidth="1"/>
    <col min="11014" max="11014" width="13.7109375" style="2" customWidth="1"/>
    <col min="11015" max="11015" width="13.28515625" style="2" customWidth="1"/>
    <col min="11016" max="11016" width="13.140625" style="2" customWidth="1"/>
    <col min="11017" max="11017" width="9.140625" style="2"/>
    <col min="11018" max="11018" width="11.5703125" style="2" bestFit="1" customWidth="1"/>
    <col min="11019" max="11262" width="9.140625" style="2"/>
    <col min="11263" max="11263" width="0.7109375" style="2" customWidth="1"/>
    <col min="11264" max="11264" width="38.85546875" style="2" customWidth="1"/>
    <col min="11265" max="11265" width="16.5703125" style="2" customWidth="1"/>
    <col min="11266" max="11266" width="15.7109375" style="2" customWidth="1"/>
    <col min="11267" max="11267" width="14.42578125" style="2" customWidth="1"/>
    <col min="11268" max="11268" width="15" style="2" customWidth="1"/>
    <col min="11269" max="11269" width="15.85546875" style="2" customWidth="1"/>
    <col min="11270" max="11270" width="13.7109375" style="2" customWidth="1"/>
    <col min="11271" max="11271" width="13.28515625" style="2" customWidth="1"/>
    <col min="11272" max="11272" width="13.140625" style="2" customWidth="1"/>
    <col min="11273" max="11273" width="9.140625" style="2"/>
    <col min="11274" max="11274" width="11.5703125" style="2" bestFit="1" customWidth="1"/>
    <col min="11275" max="11518" width="9.140625" style="2"/>
    <col min="11519" max="11519" width="0.7109375" style="2" customWidth="1"/>
    <col min="11520" max="11520" width="38.85546875" style="2" customWidth="1"/>
    <col min="11521" max="11521" width="16.5703125" style="2" customWidth="1"/>
    <col min="11522" max="11522" width="15.7109375" style="2" customWidth="1"/>
    <col min="11523" max="11523" width="14.42578125" style="2" customWidth="1"/>
    <col min="11524" max="11524" width="15" style="2" customWidth="1"/>
    <col min="11525" max="11525" width="15.85546875" style="2" customWidth="1"/>
    <col min="11526" max="11526" width="13.7109375" style="2" customWidth="1"/>
    <col min="11527" max="11527" width="13.28515625" style="2" customWidth="1"/>
    <col min="11528" max="11528" width="13.140625" style="2" customWidth="1"/>
    <col min="11529" max="11529" width="9.140625" style="2"/>
    <col min="11530" max="11530" width="11.5703125" style="2" bestFit="1" customWidth="1"/>
    <col min="11531" max="11774" width="9.140625" style="2"/>
    <col min="11775" max="11775" width="0.7109375" style="2" customWidth="1"/>
    <col min="11776" max="11776" width="38.85546875" style="2" customWidth="1"/>
    <col min="11777" max="11777" width="16.5703125" style="2" customWidth="1"/>
    <col min="11778" max="11778" width="15.7109375" style="2" customWidth="1"/>
    <col min="11779" max="11779" width="14.42578125" style="2" customWidth="1"/>
    <col min="11780" max="11780" width="15" style="2" customWidth="1"/>
    <col min="11781" max="11781" width="15.85546875" style="2" customWidth="1"/>
    <col min="11782" max="11782" width="13.7109375" style="2" customWidth="1"/>
    <col min="11783" max="11783" width="13.28515625" style="2" customWidth="1"/>
    <col min="11784" max="11784" width="13.140625" style="2" customWidth="1"/>
    <col min="11785" max="11785" width="9.140625" style="2"/>
    <col min="11786" max="11786" width="11.5703125" style="2" bestFit="1" customWidth="1"/>
    <col min="11787" max="12030" width="9.140625" style="2"/>
    <col min="12031" max="12031" width="0.7109375" style="2" customWidth="1"/>
    <col min="12032" max="12032" width="38.85546875" style="2" customWidth="1"/>
    <col min="12033" max="12033" width="16.5703125" style="2" customWidth="1"/>
    <col min="12034" max="12034" width="15.7109375" style="2" customWidth="1"/>
    <col min="12035" max="12035" width="14.42578125" style="2" customWidth="1"/>
    <col min="12036" max="12036" width="15" style="2" customWidth="1"/>
    <col min="12037" max="12037" width="15.85546875" style="2" customWidth="1"/>
    <col min="12038" max="12038" width="13.7109375" style="2" customWidth="1"/>
    <col min="12039" max="12039" width="13.28515625" style="2" customWidth="1"/>
    <col min="12040" max="12040" width="13.140625" style="2" customWidth="1"/>
    <col min="12041" max="12041" width="9.140625" style="2"/>
    <col min="12042" max="12042" width="11.5703125" style="2" bestFit="1" customWidth="1"/>
    <col min="12043" max="12286" width="9.140625" style="2"/>
    <col min="12287" max="12287" width="0.7109375" style="2" customWidth="1"/>
    <col min="12288" max="12288" width="38.85546875" style="2" customWidth="1"/>
    <col min="12289" max="12289" width="16.5703125" style="2" customWidth="1"/>
    <col min="12290" max="12290" width="15.7109375" style="2" customWidth="1"/>
    <col min="12291" max="12291" width="14.42578125" style="2" customWidth="1"/>
    <col min="12292" max="12292" width="15" style="2" customWidth="1"/>
    <col min="12293" max="12293" width="15.85546875" style="2" customWidth="1"/>
    <col min="12294" max="12294" width="13.7109375" style="2" customWidth="1"/>
    <col min="12295" max="12295" width="13.28515625" style="2" customWidth="1"/>
    <col min="12296" max="12296" width="13.140625" style="2" customWidth="1"/>
    <col min="12297" max="12297" width="9.140625" style="2"/>
    <col min="12298" max="12298" width="11.5703125" style="2" bestFit="1" customWidth="1"/>
    <col min="12299" max="12542" width="9.140625" style="2"/>
    <col min="12543" max="12543" width="0.7109375" style="2" customWidth="1"/>
    <col min="12544" max="12544" width="38.85546875" style="2" customWidth="1"/>
    <col min="12545" max="12545" width="16.5703125" style="2" customWidth="1"/>
    <col min="12546" max="12546" width="15.7109375" style="2" customWidth="1"/>
    <col min="12547" max="12547" width="14.42578125" style="2" customWidth="1"/>
    <col min="12548" max="12548" width="15" style="2" customWidth="1"/>
    <col min="12549" max="12549" width="15.85546875" style="2" customWidth="1"/>
    <col min="12550" max="12550" width="13.7109375" style="2" customWidth="1"/>
    <col min="12551" max="12551" width="13.28515625" style="2" customWidth="1"/>
    <col min="12552" max="12552" width="13.140625" style="2" customWidth="1"/>
    <col min="12553" max="12553" width="9.140625" style="2"/>
    <col min="12554" max="12554" width="11.5703125" style="2" bestFit="1" customWidth="1"/>
    <col min="12555" max="12798" width="9.140625" style="2"/>
    <col min="12799" max="12799" width="0.7109375" style="2" customWidth="1"/>
    <col min="12800" max="12800" width="38.85546875" style="2" customWidth="1"/>
    <col min="12801" max="12801" width="16.5703125" style="2" customWidth="1"/>
    <col min="12802" max="12802" width="15.7109375" style="2" customWidth="1"/>
    <col min="12803" max="12803" width="14.42578125" style="2" customWidth="1"/>
    <col min="12804" max="12804" width="15" style="2" customWidth="1"/>
    <col min="12805" max="12805" width="15.85546875" style="2" customWidth="1"/>
    <col min="12806" max="12806" width="13.7109375" style="2" customWidth="1"/>
    <col min="12807" max="12807" width="13.28515625" style="2" customWidth="1"/>
    <col min="12808" max="12808" width="13.140625" style="2" customWidth="1"/>
    <col min="12809" max="12809" width="9.140625" style="2"/>
    <col min="12810" max="12810" width="11.5703125" style="2" bestFit="1" customWidth="1"/>
    <col min="12811" max="13054" width="9.140625" style="2"/>
    <col min="13055" max="13055" width="0.7109375" style="2" customWidth="1"/>
    <col min="13056" max="13056" width="38.85546875" style="2" customWidth="1"/>
    <col min="13057" max="13057" width="16.5703125" style="2" customWidth="1"/>
    <col min="13058" max="13058" width="15.7109375" style="2" customWidth="1"/>
    <col min="13059" max="13059" width="14.42578125" style="2" customWidth="1"/>
    <col min="13060" max="13060" width="15" style="2" customWidth="1"/>
    <col min="13061" max="13061" width="15.85546875" style="2" customWidth="1"/>
    <col min="13062" max="13062" width="13.7109375" style="2" customWidth="1"/>
    <col min="13063" max="13063" width="13.28515625" style="2" customWidth="1"/>
    <col min="13064" max="13064" width="13.140625" style="2" customWidth="1"/>
    <col min="13065" max="13065" width="9.140625" style="2"/>
    <col min="13066" max="13066" width="11.5703125" style="2" bestFit="1" customWidth="1"/>
    <col min="13067" max="13310" width="9.140625" style="2"/>
    <col min="13311" max="13311" width="0.7109375" style="2" customWidth="1"/>
    <col min="13312" max="13312" width="38.85546875" style="2" customWidth="1"/>
    <col min="13313" max="13313" width="16.5703125" style="2" customWidth="1"/>
    <col min="13314" max="13314" width="15.7109375" style="2" customWidth="1"/>
    <col min="13315" max="13315" width="14.42578125" style="2" customWidth="1"/>
    <col min="13316" max="13316" width="15" style="2" customWidth="1"/>
    <col min="13317" max="13317" width="15.85546875" style="2" customWidth="1"/>
    <col min="13318" max="13318" width="13.7109375" style="2" customWidth="1"/>
    <col min="13319" max="13319" width="13.28515625" style="2" customWidth="1"/>
    <col min="13320" max="13320" width="13.140625" style="2" customWidth="1"/>
    <col min="13321" max="13321" width="9.140625" style="2"/>
    <col min="13322" max="13322" width="11.5703125" style="2" bestFit="1" customWidth="1"/>
    <col min="13323" max="13566" width="9.140625" style="2"/>
    <col min="13567" max="13567" width="0.7109375" style="2" customWidth="1"/>
    <col min="13568" max="13568" width="38.85546875" style="2" customWidth="1"/>
    <col min="13569" max="13569" width="16.5703125" style="2" customWidth="1"/>
    <col min="13570" max="13570" width="15.7109375" style="2" customWidth="1"/>
    <col min="13571" max="13571" width="14.42578125" style="2" customWidth="1"/>
    <col min="13572" max="13572" width="15" style="2" customWidth="1"/>
    <col min="13573" max="13573" width="15.85546875" style="2" customWidth="1"/>
    <col min="13574" max="13574" width="13.7109375" style="2" customWidth="1"/>
    <col min="13575" max="13575" width="13.28515625" style="2" customWidth="1"/>
    <col min="13576" max="13576" width="13.140625" style="2" customWidth="1"/>
    <col min="13577" max="13577" width="9.140625" style="2"/>
    <col min="13578" max="13578" width="11.5703125" style="2" bestFit="1" customWidth="1"/>
    <col min="13579" max="13822" width="9.140625" style="2"/>
    <col min="13823" max="13823" width="0.7109375" style="2" customWidth="1"/>
    <col min="13824" max="13824" width="38.85546875" style="2" customWidth="1"/>
    <col min="13825" max="13825" width="16.5703125" style="2" customWidth="1"/>
    <col min="13826" max="13826" width="15.7109375" style="2" customWidth="1"/>
    <col min="13827" max="13827" width="14.42578125" style="2" customWidth="1"/>
    <col min="13828" max="13828" width="15" style="2" customWidth="1"/>
    <col min="13829" max="13829" width="15.85546875" style="2" customWidth="1"/>
    <col min="13830" max="13830" width="13.7109375" style="2" customWidth="1"/>
    <col min="13831" max="13831" width="13.28515625" style="2" customWidth="1"/>
    <col min="13832" max="13832" width="13.140625" style="2" customWidth="1"/>
    <col min="13833" max="13833" width="9.140625" style="2"/>
    <col min="13834" max="13834" width="11.5703125" style="2" bestFit="1" customWidth="1"/>
    <col min="13835" max="14078" width="9.140625" style="2"/>
    <col min="14079" max="14079" width="0.7109375" style="2" customWidth="1"/>
    <col min="14080" max="14080" width="38.85546875" style="2" customWidth="1"/>
    <col min="14081" max="14081" width="16.5703125" style="2" customWidth="1"/>
    <col min="14082" max="14082" width="15.7109375" style="2" customWidth="1"/>
    <col min="14083" max="14083" width="14.42578125" style="2" customWidth="1"/>
    <col min="14084" max="14084" width="15" style="2" customWidth="1"/>
    <col min="14085" max="14085" width="15.85546875" style="2" customWidth="1"/>
    <col min="14086" max="14086" width="13.7109375" style="2" customWidth="1"/>
    <col min="14087" max="14087" width="13.28515625" style="2" customWidth="1"/>
    <col min="14088" max="14088" width="13.140625" style="2" customWidth="1"/>
    <col min="14089" max="14089" width="9.140625" style="2"/>
    <col min="14090" max="14090" width="11.5703125" style="2" bestFit="1" customWidth="1"/>
    <col min="14091" max="14334" width="9.140625" style="2"/>
    <col min="14335" max="14335" width="0.7109375" style="2" customWidth="1"/>
    <col min="14336" max="14336" width="38.85546875" style="2" customWidth="1"/>
    <col min="14337" max="14337" width="16.5703125" style="2" customWidth="1"/>
    <col min="14338" max="14338" width="15.7109375" style="2" customWidth="1"/>
    <col min="14339" max="14339" width="14.42578125" style="2" customWidth="1"/>
    <col min="14340" max="14340" width="15" style="2" customWidth="1"/>
    <col min="14341" max="14341" width="15.85546875" style="2" customWidth="1"/>
    <col min="14342" max="14342" width="13.7109375" style="2" customWidth="1"/>
    <col min="14343" max="14343" width="13.28515625" style="2" customWidth="1"/>
    <col min="14344" max="14344" width="13.140625" style="2" customWidth="1"/>
    <col min="14345" max="14345" width="9.140625" style="2"/>
    <col min="14346" max="14346" width="11.5703125" style="2" bestFit="1" customWidth="1"/>
    <col min="14347" max="14590" width="9.140625" style="2"/>
    <col min="14591" max="14591" width="0.7109375" style="2" customWidth="1"/>
    <col min="14592" max="14592" width="38.85546875" style="2" customWidth="1"/>
    <col min="14593" max="14593" width="16.5703125" style="2" customWidth="1"/>
    <col min="14594" max="14594" width="15.7109375" style="2" customWidth="1"/>
    <col min="14595" max="14595" width="14.42578125" style="2" customWidth="1"/>
    <col min="14596" max="14596" width="15" style="2" customWidth="1"/>
    <col min="14597" max="14597" width="15.85546875" style="2" customWidth="1"/>
    <col min="14598" max="14598" width="13.7109375" style="2" customWidth="1"/>
    <col min="14599" max="14599" width="13.28515625" style="2" customWidth="1"/>
    <col min="14600" max="14600" width="13.140625" style="2" customWidth="1"/>
    <col min="14601" max="14601" width="9.140625" style="2"/>
    <col min="14602" max="14602" width="11.5703125" style="2" bestFit="1" customWidth="1"/>
    <col min="14603" max="14846" width="9.140625" style="2"/>
    <col min="14847" max="14847" width="0.7109375" style="2" customWidth="1"/>
    <col min="14848" max="14848" width="38.85546875" style="2" customWidth="1"/>
    <col min="14849" max="14849" width="16.5703125" style="2" customWidth="1"/>
    <col min="14850" max="14850" width="15.7109375" style="2" customWidth="1"/>
    <col min="14851" max="14851" width="14.42578125" style="2" customWidth="1"/>
    <col min="14852" max="14852" width="15" style="2" customWidth="1"/>
    <col min="14853" max="14853" width="15.85546875" style="2" customWidth="1"/>
    <col min="14854" max="14854" width="13.7109375" style="2" customWidth="1"/>
    <col min="14855" max="14855" width="13.28515625" style="2" customWidth="1"/>
    <col min="14856" max="14856" width="13.140625" style="2" customWidth="1"/>
    <col min="14857" max="14857" width="9.140625" style="2"/>
    <col min="14858" max="14858" width="11.5703125" style="2" bestFit="1" customWidth="1"/>
    <col min="14859" max="15102" width="9.140625" style="2"/>
    <col min="15103" max="15103" width="0.7109375" style="2" customWidth="1"/>
    <col min="15104" max="15104" width="38.85546875" style="2" customWidth="1"/>
    <col min="15105" max="15105" width="16.5703125" style="2" customWidth="1"/>
    <col min="15106" max="15106" width="15.7109375" style="2" customWidth="1"/>
    <col min="15107" max="15107" width="14.42578125" style="2" customWidth="1"/>
    <col min="15108" max="15108" width="15" style="2" customWidth="1"/>
    <col min="15109" max="15109" width="15.85546875" style="2" customWidth="1"/>
    <col min="15110" max="15110" width="13.7109375" style="2" customWidth="1"/>
    <col min="15111" max="15111" width="13.28515625" style="2" customWidth="1"/>
    <col min="15112" max="15112" width="13.140625" style="2" customWidth="1"/>
    <col min="15113" max="15113" width="9.140625" style="2"/>
    <col min="15114" max="15114" width="11.5703125" style="2" bestFit="1" customWidth="1"/>
    <col min="15115" max="15358" width="9.140625" style="2"/>
    <col min="15359" max="15359" width="0.7109375" style="2" customWidth="1"/>
    <col min="15360" max="15360" width="38.85546875" style="2" customWidth="1"/>
    <col min="15361" max="15361" width="16.5703125" style="2" customWidth="1"/>
    <col min="15362" max="15362" width="15.7109375" style="2" customWidth="1"/>
    <col min="15363" max="15363" width="14.42578125" style="2" customWidth="1"/>
    <col min="15364" max="15364" width="15" style="2" customWidth="1"/>
    <col min="15365" max="15365" width="15.85546875" style="2" customWidth="1"/>
    <col min="15366" max="15366" width="13.7109375" style="2" customWidth="1"/>
    <col min="15367" max="15367" width="13.28515625" style="2" customWidth="1"/>
    <col min="15368" max="15368" width="13.140625" style="2" customWidth="1"/>
    <col min="15369" max="15369" width="9.140625" style="2"/>
    <col min="15370" max="15370" width="11.5703125" style="2" bestFit="1" customWidth="1"/>
    <col min="15371" max="15614" width="9.140625" style="2"/>
    <col min="15615" max="15615" width="0.7109375" style="2" customWidth="1"/>
    <col min="15616" max="15616" width="38.85546875" style="2" customWidth="1"/>
    <col min="15617" max="15617" width="16.5703125" style="2" customWidth="1"/>
    <col min="15618" max="15618" width="15.7109375" style="2" customWidth="1"/>
    <col min="15619" max="15619" width="14.42578125" style="2" customWidth="1"/>
    <col min="15620" max="15620" width="15" style="2" customWidth="1"/>
    <col min="15621" max="15621" width="15.85546875" style="2" customWidth="1"/>
    <col min="15622" max="15622" width="13.7109375" style="2" customWidth="1"/>
    <col min="15623" max="15623" width="13.28515625" style="2" customWidth="1"/>
    <col min="15624" max="15624" width="13.140625" style="2" customWidth="1"/>
    <col min="15625" max="15625" width="9.140625" style="2"/>
    <col min="15626" max="15626" width="11.5703125" style="2" bestFit="1" customWidth="1"/>
    <col min="15627" max="15870" width="9.140625" style="2"/>
    <col min="15871" max="15871" width="0.7109375" style="2" customWidth="1"/>
    <col min="15872" max="15872" width="38.85546875" style="2" customWidth="1"/>
    <col min="15873" max="15873" width="16.5703125" style="2" customWidth="1"/>
    <col min="15874" max="15874" width="15.7109375" style="2" customWidth="1"/>
    <col min="15875" max="15875" width="14.42578125" style="2" customWidth="1"/>
    <col min="15876" max="15876" width="15" style="2" customWidth="1"/>
    <col min="15877" max="15877" width="15.85546875" style="2" customWidth="1"/>
    <col min="15878" max="15878" width="13.7109375" style="2" customWidth="1"/>
    <col min="15879" max="15879" width="13.28515625" style="2" customWidth="1"/>
    <col min="15880" max="15880" width="13.140625" style="2" customWidth="1"/>
    <col min="15881" max="15881" width="9.140625" style="2"/>
    <col min="15882" max="15882" width="11.5703125" style="2" bestFit="1" customWidth="1"/>
    <col min="15883" max="16126" width="9.140625" style="2"/>
    <col min="16127" max="16127" width="0.7109375" style="2" customWidth="1"/>
    <col min="16128" max="16128" width="38.85546875" style="2" customWidth="1"/>
    <col min="16129" max="16129" width="16.5703125" style="2" customWidth="1"/>
    <col min="16130" max="16130" width="15.7109375" style="2" customWidth="1"/>
    <col min="16131" max="16131" width="14.42578125" style="2" customWidth="1"/>
    <col min="16132" max="16132" width="15" style="2" customWidth="1"/>
    <col min="16133" max="16133" width="15.85546875" style="2" customWidth="1"/>
    <col min="16134" max="16134" width="13.7109375" style="2" customWidth="1"/>
    <col min="16135" max="16135" width="13.28515625" style="2" customWidth="1"/>
    <col min="16136" max="16136" width="13.140625" style="2" customWidth="1"/>
    <col min="16137" max="16137" width="9.140625" style="2"/>
    <col min="16138" max="16138" width="11.5703125" style="2" bestFit="1" customWidth="1"/>
    <col min="16139" max="16384" width="9.140625" style="2"/>
  </cols>
  <sheetData>
    <row r="2" spans="1:21" ht="18" x14ac:dyDescent="0.25">
      <c r="A2" s="1" t="s">
        <v>0</v>
      </c>
      <c r="B2" s="1"/>
      <c r="D2" s="1"/>
      <c r="F2" s="1"/>
      <c r="H2" s="1"/>
      <c r="J2" s="1"/>
      <c r="L2" s="1"/>
      <c r="N2" s="1"/>
      <c r="O2" s="3"/>
      <c r="P2" s="1"/>
    </row>
    <row r="3" spans="1:21" ht="15.75" x14ac:dyDescent="0.25">
      <c r="A3" s="4" t="s">
        <v>1</v>
      </c>
      <c r="B3" s="4"/>
      <c r="D3" s="4"/>
      <c r="F3" s="4"/>
      <c r="H3" s="4"/>
      <c r="J3" s="4"/>
      <c r="L3" s="4"/>
      <c r="N3" s="4"/>
      <c r="O3" s="3"/>
      <c r="P3" s="4"/>
    </row>
    <row r="4" spans="1:21" ht="15.75" x14ac:dyDescent="0.25">
      <c r="A4" s="4"/>
      <c r="B4" s="4"/>
      <c r="D4" s="4"/>
      <c r="F4" s="4"/>
      <c r="H4" s="4"/>
      <c r="J4" s="4"/>
      <c r="L4" s="4"/>
      <c r="N4" s="4"/>
      <c r="O4" s="3"/>
      <c r="P4" s="4"/>
    </row>
    <row r="5" spans="1:21" ht="15.75" x14ac:dyDescent="0.25">
      <c r="A5" s="5" t="s">
        <v>2</v>
      </c>
      <c r="B5" s="4"/>
      <c r="D5" s="4"/>
      <c r="F5" s="4"/>
      <c r="H5" s="4"/>
      <c r="J5" s="4"/>
      <c r="L5" s="4"/>
      <c r="N5" s="4"/>
      <c r="O5" s="3"/>
      <c r="P5" s="4"/>
    </row>
    <row r="6" spans="1:21" ht="15.75" x14ac:dyDescent="0.25">
      <c r="A6" s="4"/>
      <c r="B6" s="4"/>
      <c r="D6" s="4"/>
      <c r="F6" s="4"/>
      <c r="H6" s="4"/>
      <c r="J6" s="4"/>
      <c r="L6" s="4"/>
      <c r="N6" s="4"/>
      <c r="O6" s="3"/>
      <c r="P6" s="4"/>
    </row>
    <row r="7" spans="1:21" ht="28.5" x14ac:dyDescent="0.2">
      <c r="A7" s="6" t="s">
        <v>3</v>
      </c>
      <c r="B7" s="7"/>
      <c r="C7" s="8" t="s">
        <v>4</v>
      </c>
      <c r="D7" s="7"/>
      <c r="E7" s="6" t="s">
        <v>5</v>
      </c>
      <c r="F7" s="7"/>
      <c r="G7" s="6" t="s">
        <v>6</v>
      </c>
      <c r="H7" s="7"/>
      <c r="I7" s="8" t="s">
        <v>7</v>
      </c>
      <c r="J7" s="7"/>
      <c r="K7" s="6" t="s">
        <v>5</v>
      </c>
      <c r="L7" s="7"/>
      <c r="M7" s="6" t="s">
        <v>6</v>
      </c>
      <c r="N7" s="7"/>
      <c r="O7" s="8" t="s">
        <v>8</v>
      </c>
      <c r="P7" s="7"/>
      <c r="Q7" s="8" t="s">
        <v>9</v>
      </c>
      <c r="S7" s="9"/>
      <c r="T7" s="10"/>
      <c r="U7" s="9"/>
    </row>
    <row r="8" spans="1:21" ht="14.25" customHeight="1" x14ac:dyDescent="0.2">
      <c r="A8" s="11" t="s">
        <v>10</v>
      </c>
      <c r="B8" s="12"/>
      <c r="C8" s="13"/>
      <c r="D8" s="12"/>
      <c r="E8" s="12"/>
      <c r="F8" s="12"/>
      <c r="G8" s="12"/>
      <c r="H8" s="12"/>
      <c r="I8" s="14" t="s">
        <v>11</v>
      </c>
      <c r="J8" s="12"/>
      <c r="K8" s="12"/>
      <c r="L8" s="12"/>
      <c r="M8" s="12"/>
      <c r="N8" s="12"/>
      <c r="O8" s="13"/>
      <c r="P8" s="12"/>
      <c r="Q8" s="13"/>
    </row>
    <row r="9" spans="1:21" x14ac:dyDescent="0.2">
      <c r="A9" s="15" t="s">
        <v>12</v>
      </c>
      <c r="B9" s="15"/>
      <c r="C9" s="13"/>
      <c r="D9" s="15"/>
      <c r="E9" s="12"/>
      <c r="F9" s="15"/>
      <c r="G9" s="12"/>
      <c r="H9" s="15"/>
      <c r="I9" s="13"/>
      <c r="J9" s="15"/>
      <c r="K9" s="12"/>
      <c r="L9" s="15"/>
      <c r="M9" s="12"/>
      <c r="N9" s="15"/>
      <c r="O9" s="13"/>
      <c r="P9" s="15"/>
      <c r="Q9" s="13"/>
    </row>
    <row r="10" spans="1:21" ht="17.25" x14ac:dyDescent="0.25">
      <c r="A10" s="16" t="s">
        <v>13</v>
      </c>
      <c r="B10" s="17" t="s">
        <v>14</v>
      </c>
      <c r="C10" s="29">
        <v>37949404</v>
      </c>
      <c r="D10" s="30" t="s">
        <v>14</v>
      </c>
      <c r="E10" s="31">
        <v>3459905</v>
      </c>
      <c r="F10" s="30"/>
      <c r="G10" s="31">
        <v>3169735</v>
      </c>
      <c r="H10" s="30" t="s">
        <v>14</v>
      </c>
      <c r="I10" s="29">
        <f>+C10+E10-G10</f>
        <v>38239574</v>
      </c>
      <c r="J10" s="30" t="s">
        <v>14</v>
      </c>
      <c r="K10" s="18">
        <v>6163195</v>
      </c>
      <c r="L10" s="30"/>
      <c r="M10" s="18">
        <v>4884641</v>
      </c>
      <c r="N10" s="30" t="s">
        <v>14</v>
      </c>
      <c r="O10" s="29">
        <f>+I10+K10-M10</f>
        <v>39518128</v>
      </c>
      <c r="P10" s="30" t="s">
        <v>14</v>
      </c>
      <c r="Q10" s="18">
        <v>2505231</v>
      </c>
    </row>
    <row r="11" spans="1:21" ht="15" x14ac:dyDescent="0.25">
      <c r="A11" s="16" t="s">
        <v>15</v>
      </c>
      <c r="B11" s="15"/>
      <c r="C11" s="24">
        <v>625000</v>
      </c>
      <c r="D11" s="32"/>
      <c r="E11" s="31">
        <v>75000</v>
      </c>
      <c r="F11" s="33"/>
      <c r="G11" s="31">
        <v>95000</v>
      </c>
      <c r="H11" s="32"/>
      <c r="I11" s="24">
        <f>+C11+E11-G11</f>
        <v>605000</v>
      </c>
      <c r="J11" s="32"/>
      <c r="K11" s="31">
        <v>0</v>
      </c>
      <c r="L11" s="33"/>
      <c r="M11" s="19">
        <v>30000</v>
      </c>
      <c r="N11" s="32"/>
      <c r="O11" s="24">
        <f>+I11+K11-M11</f>
        <v>575000</v>
      </c>
      <c r="P11" s="33"/>
      <c r="Q11" s="24">
        <v>0</v>
      </c>
    </row>
    <row r="12" spans="1:21" ht="15" x14ac:dyDescent="0.25">
      <c r="A12" s="16" t="s">
        <v>16</v>
      </c>
      <c r="B12" s="15"/>
      <c r="C12" s="34">
        <f t="shared" ref="C12" si="0">SUM(C10:C11)</f>
        <v>38574404</v>
      </c>
      <c r="D12" s="24"/>
      <c r="E12" s="34">
        <f t="shared" ref="E12" si="1">SUM(E10:E11)</f>
        <v>3534905</v>
      </c>
      <c r="F12" s="24"/>
      <c r="G12" s="34">
        <f t="shared" ref="G12" si="2">SUM(G10:G11)</f>
        <v>3264735</v>
      </c>
      <c r="H12" s="24"/>
      <c r="I12" s="34">
        <f t="shared" ref="I12" si="3">SUM(I10:I11)</f>
        <v>38844574</v>
      </c>
      <c r="J12" s="24"/>
      <c r="K12" s="34">
        <f t="shared" ref="K12" si="4">SUM(K10:K11)</f>
        <v>6163195</v>
      </c>
      <c r="L12" s="24"/>
      <c r="M12" s="34">
        <f t="shared" ref="M12" si="5">SUM(M10:M11)</f>
        <v>4914641</v>
      </c>
      <c r="N12" s="24"/>
      <c r="O12" s="34">
        <f t="shared" ref="O12" si="6">SUM(O10:O11)</f>
        <v>40093128</v>
      </c>
      <c r="P12" s="24"/>
      <c r="Q12" s="34">
        <f t="shared" ref="Q12" si="7">SUM(Q10:Q11)</f>
        <v>2505231</v>
      </c>
    </row>
    <row r="13" spans="1:21" ht="15" x14ac:dyDescent="0.25">
      <c r="A13" s="16" t="s">
        <v>17</v>
      </c>
      <c r="B13" s="15"/>
      <c r="C13" s="29">
        <v>49490165</v>
      </c>
      <c r="D13" s="32"/>
      <c r="E13" s="31">
        <v>6534750</v>
      </c>
      <c r="F13" s="33"/>
      <c r="G13" s="31">
        <v>4563790</v>
      </c>
      <c r="H13" s="32"/>
      <c r="I13" s="29">
        <f>C13+E13-G13</f>
        <v>51461125</v>
      </c>
      <c r="J13" s="32"/>
      <c r="K13" s="20">
        <v>6566285</v>
      </c>
      <c r="L13" s="33"/>
      <c r="M13" s="20">
        <v>4871200</v>
      </c>
      <c r="N13" s="32"/>
      <c r="O13" s="29">
        <f>I13+K13-M13</f>
        <v>53156210</v>
      </c>
      <c r="P13" s="33"/>
      <c r="Q13" s="20">
        <v>1841115</v>
      </c>
    </row>
    <row r="14" spans="1:21" ht="15" x14ac:dyDescent="0.25">
      <c r="A14" s="16" t="s">
        <v>18</v>
      </c>
      <c r="B14" s="15"/>
      <c r="C14" s="24">
        <v>466600</v>
      </c>
      <c r="D14" s="32"/>
      <c r="E14" s="31">
        <v>0</v>
      </c>
      <c r="F14" s="33"/>
      <c r="G14" s="31">
        <v>108100</v>
      </c>
      <c r="H14" s="32"/>
      <c r="I14" s="24">
        <f>C14+E14-G14</f>
        <v>358500</v>
      </c>
      <c r="J14" s="32"/>
      <c r="K14" s="31">
        <v>0</v>
      </c>
      <c r="L14" s="33"/>
      <c r="M14" s="19">
        <v>8500</v>
      </c>
      <c r="N14" s="32"/>
      <c r="O14" s="24">
        <f>I14+K14-M14</f>
        <v>350000</v>
      </c>
      <c r="P14" s="33"/>
      <c r="Q14" s="24">
        <v>0</v>
      </c>
    </row>
    <row r="15" spans="1:21" ht="15" x14ac:dyDescent="0.25">
      <c r="A15" s="16" t="s">
        <v>19</v>
      </c>
      <c r="B15" s="15"/>
      <c r="C15" s="34">
        <f t="shared" ref="C15" si="8">SUM(C13:C14)</f>
        <v>49956765</v>
      </c>
      <c r="D15" s="24"/>
      <c r="E15" s="34">
        <f t="shared" ref="E15" si="9">SUM(E13:E14)</f>
        <v>6534750</v>
      </c>
      <c r="F15" s="24"/>
      <c r="G15" s="34">
        <f t="shared" ref="G15" si="10">SUM(G13:G14)</f>
        <v>4671890</v>
      </c>
      <c r="H15" s="24"/>
      <c r="I15" s="34">
        <f t="shared" ref="I15" si="11">SUM(I13:I14)</f>
        <v>51819625</v>
      </c>
      <c r="J15" s="24"/>
      <c r="K15" s="34">
        <f t="shared" ref="K15" si="12">SUM(K13:K14)</f>
        <v>6566285</v>
      </c>
      <c r="L15" s="24"/>
      <c r="M15" s="34">
        <f t="shared" ref="M15" si="13">SUM(M13:M14)</f>
        <v>4879700</v>
      </c>
      <c r="N15" s="24"/>
      <c r="O15" s="34">
        <f t="shared" ref="O15" si="14">SUM(O13:O14)</f>
        <v>53506210</v>
      </c>
      <c r="P15" s="24"/>
      <c r="Q15" s="34">
        <f t="shared" ref="Q15" si="15">SUM(Q13:Q14)</f>
        <v>1841115</v>
      </c>
    </row>
    <row r="16" spans="1:21" ht="15" x14ac:dyDescent="0.25">
      <c r="A16" s="16" t="s">
        <v>20</v>
      </c>
      <c r="B16" s="15"/>
      <c r="C16" s="21">
        <v>992615</v>
      </c>
      <c r="D16" s="22"/>
      <c r="E16" s="21">
        <v>0</v>
      </c>
      <c r="F16" s="22"/>
      <c r="G16" s="21">
        <v>26675</v>
      </c>
      <c r="H16" s="22"/>
      <c r="I16" s="21">
        <f t="shared" ref="I16:I17" si="16">C16+E16-G16</f>
        <v>965940</v>
      </c>
      <c r="J16" s="22"/>
      <c r="K16" s="21">
        <v>0</v>
      </c>
      <c r="L16" s="22"/>
      <c r="M16" s="20">
        <v>27835</v>
      </c>
      <c r="N16" s="22"/>
      <c r="O16" s="21">
        <f t="shared" ref="O16:O23" si="17">I16+K16-M16</f>
        <v>938105</v>
      </c>
      <c r="P16" s="22"/>
      <c r="Q16" s="20">
        <v>29050</v>
      </c>
    </row>
    <row r="17" spans="1:21" ht="15" x14ac:dyDescent="0.25">
      <c r="A17" s="16" t="s">
        <v>21</v>
      </c>
      <c r="B17" s="15"/>
      <c r="C17" s="21">
        <v>57165</v>
      </c>
      <c r="D17" s="22"/>
      <c r="E17" s="21">
        <v>0</v>
      </c>
      <c r="F17" s="22"/>
      <c r="G17" s="21">
        <v>2680</v>
      </c>
      <c r="H17" s="22"/>
      <c r="I17" s="21">
        <f t="shared" si="16"/>
        <v>54485</v>
      </c>
      <c r="J17" s="22"/>
      <c r="K17" s="21">
        <v>0</v>
      </c>
      <c r="L17" s="22"/>
      <c r="M17" s="20">
        <v>2810</v>
      </c>
      <c r="N17" s="22"/>
      <c r="O17" s="21">
        <f t="shared" si="17"/>
        <v>51675</v>
      </c>
      <c r="P17" s="22"/>
      <c r="Q17" s="20">
        <v>4770</v>
      </c>
    </row>
    <row r="18" spans="1:21" customFormat="1" ht="15" x14ac:dyDescent="0.25">
      <c r="A18" s="16" t="s">
        <v>22</v>
      </c>
      <c r="B18" s="15"/>
      <c r="C18" s="21">
        <v>2675325</v>
      </c>
      <c r="D18" s="22"/>
      <c r="E18" s="21">
        <v>454140</v>
      </c>
      <c r="F18" s="22"/>
      <c r="G18" s="21">
        <v>576255</v>
      </c>
      <c r="H18" s="22"/>
      <c r="I18" s="21">
        <f>C18+E18-G18</f>
        <v>2553210</v>
      </c>
      <c r="J18" s="22"/>
      <c r="K18" s="21">
        <v>0</v>
      </c>
      <c r="L18" s="22"/>
      <c r="M18" s="20">
        <v>44675</v>
      </c>
      <c r="N18" s="22"/>
      <c r="O18" s="21">
        <f>I18+K18-M18</f>
        <v>2508535</v>
      </c>
      <c r="P18" s="22"/>
      <c r="Q18" s="20">
        <v>46825</v>
      </c>
    </row>
    <row r="19" spans="1:21" customFormat="1" ht="15" x14ac:dyDescent="0.25">
      <c r="A19" s="16" t="s">
        <v>18</v>
      </c>
      <c r="B19" s="15"/>
      <c r="C19" s="21">
        <v>2259</v>
      </c>
      <c r="D19" s="22"/>
      <c r="E19" s="21">
        <v>2201</v>
      </c>
      <c r="F19" s="22"/>
      <c r="G19" s="21"/>
      <c r="H19" s="22"/>
      <c r="I19" s="21">
        <f>C19+E19-G19</f>
        <v>4460</v>
      </c>
      <c r="J19" s="22"/>
      <c r="K19" s="21">
        <v>6170</v>
      </c>
      <c r="L19" s="22"/>
      <c r="M19" s="21">
        <v>0</v>
      </c>
      <c r="N19" s="22"/>
      <c r="O19" s="21">
        <f>I19+K19-M19</f>
        <v>10630</v>
      </c>
      <c r="P19" s="22"/>
      <c r="Q19" s="21">
        <v>0</v>
      </c>
    </row>
    <row r="20" spans="1:21" ht="15" x14ac:dyDescent="0.25">
      <c r="A20" s="16" t="s">
        <v>23</v>
      </c>
      <c r="B20" s="15"/>
      <c r="C20" s="34">
        <f>C18+C19</f>
        <v>2677584</v>
      </c>
      <c r="D20" s="24"/>
      <c r="E20" s="34">
        <f>E18+E19</f>
        <v>456341</v>
      </c>
      <c r="F20" s="24"/>
      <c r="G20" s="34">
        <f>G18+G19</f>
        <v>576255</v>
      </c>
      <c r="H20" s="24"/>
      <c r="I20" s="34">
        <f>I18+I19</f>
        <v>2557670</v>
      </c>
      <c r="J20" s="24"/>
      <c r="K20" s="34">
        <f>K18+K19</f>
        <v>6170</v>
      </c>
      <c r="L20" s="24"/>
      <c r="M20" s="34">
        <f>M18+M19</f>
        <v>44675</v>
      </c>
      <c r="N20" s="24"/>
      <c r="O20" s="34">
        <f>O18+O19</f>
        <v>2519165</v>
      </c>
      <c r="P20" s="24"/>
      <c r="Q20" s="34">
        <f>Q18+Q19</f>
        <v>46825</v>
      </c>
    </row>
    <row r="21" spans="1:21" customFormat="1" ht="15" x14ac:dyDescent="0.25">
      <c r="A21" s="16" t="s">
        <v>24</v>
      </c>
      <c r="B21" s="15"/>
      <c r="C21" s="21">
        <v>183580</v>
      </c>
      <c r="D21" s="22"/>
      <c r="E21" s="21">
        <v>0</v>
      </c>
      <c r="F21" s="22"/>
      <c r="G21" s="19">
        <v>4845</v>
      </c>
      <c r="H21" s="22"/>
      <c r="I21" s="21">
        <f>C21+E21-G21</f>
        <v>178735</v>
      </c>
      <c r="J21" s="22"/>
      <c r="K21" s="21">
        <v>0</v>
      </c>
      <c r="L21" s="22"/>
      <c r="M21" s="19">
        <v>6850</v>
      </c>
      <c r="N21" s="22"/>
      <c r="O21" s="21">
        <f>I21+K21-M21</f>
        <v>171885</v>
      </c>
      <c r="P21" s="22"/>
      <c r="Q21" s="19">
        <v>7145</v>
      </c>
    </row>
    <row r="22" spans="1:21" customFormat="1" ht="15" x14ac:dyDescent="0.25">
      <c r="A22" s="16" t="s">
        <v>18</v>
      </c>
      <c r="B22" s="15"/>
      <c r="C22" s="23">
        <v>118410</v>
      </c>
      <c r="D22" s="22"/>
      <c r="E22" s="23">
        <v>0</v>
      </c>
      <c r="F22" s="24"/>
      <c r="G22" s="23">
        <v>0</v>
      </c>
      <c r="H22" s="22"/>
      <c r="I22" s="21">
        <f>C22+E22-G22</f>
        <v>118410</v>
      </c>
      <c r="J22" s="22"/>
      <c r="K22" s="23">
        <v>0</v>
      </c>
      <c r="L22" s="24"/>
      <c r="M22" s="23">
        <v>0</v>
      </c>
      <c r="N22" s="22"/>
      <c r="O22" s="21">
        <f>I22+K22-M22</f>
        <v>118410</v>
      </c>
      <c r="P22" s="22"/>
      <c r="Q22" s="23">
        <v>1070</v>
      </c>
    </row>
    <row r="23" spans="1:21" ht="15" x14ac:dyDescent="0.25">
      <c r="A23" s="16" t="s">
        <v>25</v>
      </c>
      <c r="B23" s="15"/>
      <c r="C23" s="34">
        <f>C21+C22</f>
        <v>301990</v>
      </c>
      <c r="D23" s="24"/>
      <c r="E23" s="34">
        <f>E21+E22</f>
        <v>0</v>
      </c>
      <c r="F23" s="24"/>
      <c r="G23" s="34">
        <f>G21+G22</f>
        <v>4845</v>
      </c>
      <c r="H23" s="24"/>
      <c r="I23" s="34">
        <f t="shared" ref="I23:I25" si="18">C23+E23-G23</f>
        <v>297145</v>
      </c>
      <c r="J23" s="24"/>
      <c r="K23" s="34">
        <f>K21+K22</f>
        <v>0</v>
      </c>
      <c r="L23" s="24"/>
      <c r="M23" s="34">
        <f>M21+M22</f>
        <v>6850</v>
      </c>
      <c r="N23" s="24"/>
      <c r="O23" s="34">
        <f t="shared" si="17"/>
        <v>290295</v>
      </c>
      <c r="P23" s="24"/>
      <c r="Q23" s="34">
        <f>Q21+Q22</f>
        <v>8215</v>
      </c>
    </row>
    <row r="24" spans="1:21" ht="15" x14ac:dyDescent="0.25">
      <c r="A24" s="16" t="s">
        <v>26</v>
      </c>
      <c r="B24" s="15"/>
      <c r="C24" s="35">
        <f>+C12+C15+C16+C17+C20+C23</f>
        <v>92560523</v>
      </c>
      <c r="D24" s="32"/>
      <c r="E24" s="36">
        <f>E12+E15++E16+E17+E20+E23</f>
        <v>10525996</v>
      </c>
      <c r="F24" s="32"/>
      <c r="G24" s="36">
        <f>G12+G15++G16+G17+G20+G23</f>
        <v>8547080</v>
      </c>
      <c r="H24" s="32"/>
      <c r="I24" s="36">
        <f>I12+I15++I16+I17+I20+I23</f>
        <v>94539439</v>
      </c>
      <c r="J24" s="32"/>
      <c r="K24" s="36">
        <f>K12+K15++K16+K17+K20+K23</f>
        <v>12735650</v>
      </c>
      <c r="L24" s="32"/>
      <c r="M24" s="36">
        <f>M12+M15++M16+M17+M20+M23</f>
        <v>9876511</v>
      </c>
      <c r="N24" s="32"/>
      <c r="O24" s="37">
        <f>I24+K24-M24</f>
        <v>97398578</v>
      </c>
      <c r="P24" s="32"/>
      <c r="Q24" s="36">
        <f>Q12+Q15++Q16+Q17+Q20+Q23</f>
        <v>4435206</v>
      </c>
      <c r="T24" s="25"/>
    </row>
    <row r="25" spans="1:21" ht="15" x14ac:dyDescent="0.25">
      <c r="A25" s="16" t="s">
        <v>27</v>
      </c>
      <c r="B25" s="15"/>
      <c r="C25" s="38">
        <v>6856454</v>
      </c>
      <c r="D25" s="32"/>
      <c r="E25" s="39">
        <v>1533073</v>
      </c>
      <c r="F25" s="32"/>
      <c r="G25" s="39">
        <v>1123295</v>
      </c>
      <c r="H25" s="32"/>
      <c r="I25" s="39">
        <f t="shared" si="18"/>
        <v>7266232</v>
      </c>
      <c r="J25" s="32"/>
      <c r="K25" s="23">
        <v>969949</v>
      </c>
      <c r="L25" s="32"/>
      <c r="M25" s="23">
        <v>1104439</v>
      </c>
      <c r="N25" s="32"/>
      <c r="O25" s="39">
        <f t="shared" ref="O25:O37" si="19">I25+K25-M25</f>
        <v>7131742</v>
      </c>
      <c r="P25" s="32"/>
      <c r="Q25" s="23">
        <v>0</v>
      </c>
      <c r="S25" s="25"/>
      <c r="T25" s="25"/>
    </row>
    <row r="26" spans="1:21" ht="15" x14ac:dyDescent="0.25">
      <c r="A26" s="16" t="s">
        <v>28</v>
      </c>
      <c r="B26" s="15"/>
      <c r="C26" s="36">
        <f>SUM(C24:C25)</f>
        <v>99416977</v>
      </c>
      <c r="D26" s="32"/>
      <c r="E26" s="36">
        <f>SUM(E24:E25)</f>
        <v>12059069</v>
      </c>
      <c r="F26" s="32"/>
      <c r="G26" s="36">
        <f>SUM(G24:G25)</f>
        <v>9670375</v>
      </c>
      <c r="H26" s="32"/>
      <c r="I26" s="36">
        <f>SUM(I24:I25)</f>
        <v>101805671</v>
      </c>
      <c r="J26" s="32"/>
      <c r="K26" s="36">
        <f>SUM(K24:K25)</f>
        <v>13705599</v>
      </c>
      <c r="L26" s="32"/>
      <c r="M26" s="36">
        <f>SUM(M24:M25)</f>
        <v>10980950</v>
      </c>
      <c r="N26" s="32"/>
      <c r="O26" s="36">
        <f>SUM(O24:O25)</f>
        <v>104530320</v>
      </c>
      <c r="P26" s="32"/>
      <c r="Q26" s="36">
        <f>SUM(Q24:Q25)</f>
        <v>4435206</v>
      </c>
    </row>
    <row r="27" spans="1:21" ht="15" x14ac:dyDescent="0.25">
      <c r="A27" s="16" t="s">
        <v>44</v>
      </c>
      <c r="B27" s="15"/>
      <c r="C27" s="37">
        <v>891460</v>
      </c>
      <c r="D27" s="32"/>
      <c r="E27" s="37">
        <v>13880050</v>
      </c>
      <c r="F27" s="32"/>
      <c r="G27" s="37">
        <v>813555</v>
      </c>
      <c r="H27" s="32"/>
      <c r="I27" s="37">
        <f t="shared" ref="I27:I37" si="20">C27+E27-G27</f>
        <v>13957955</v>
      </c>
      <c r="J27" s="32"/>
      <c r="K27" s="37">
        <v>188634</v>
      </c>
      <c r="L27" s="32"/>
      <c r="M27" s="37">
        <v>1183919</v>
      </c>
      <c r="N27" s="32"/>
      <c r="O27" s="37">
        <f t="shared" si="19"/>
        <v>12962670</v>
      </c>
      <c r="P27" s="32"/>
      <c r="Q27" s="37">
        <v>807087</v>
      </c>
      <c r="S27" s="25"/>
      <c r="T27" s="25"/>
    </row>
    <row r="28" spans="1:21" ht="17.25" x14ac:dyDescent="0.25">
      <c r="A28" s="16" t="s">
        <v>47</v>
      </c>
      <c r="B28" s="15"/>
      <c r="C28" s="37">
        <v>707246</v>
      </c>
      <c r="D28" s="32"/>
      <c r="E28" s="21">
        <v>0</v>
      </c>
      <c r="F28" s="32"/>
      <c r="G28" s="37">
        <v>54535</v>
      </c>
      <c r="H28" s="32"/>
      <c r="I28" s="37">
        <f t="shared" si="20"/>
        <v>652711</v>
      </c>
      <c r="J28" s="32"/>
      <c r="K28" s="21">
        <v>0</v>
      </c>
      <c r="L28" s="32"/>
      <c r="M28" s="37">
        <v>76436</v>
      </c>
      <c r="N28" s="32"/>
      <c r="O28" s="37">
        <f t="shared" si="19"/>
        <v>576275</v>
      </c>
      <c r="P28" s="32"/>
      <c r="Q28" s="37">
        <f>M28</f>
        <v>76436</v>
      </c>
      <c r="S28" s="25"/>
      <c r="T28" s="25"/>
    </row>
    <row r="29" spans="1:21" ht="15" x14ac:dyDescent="0.25">
      <c r="A29" s="16" t="s">
        <v>29</v>
      </c>
      <c r="B29" s="15"/>
      <c r="C29" s="21">
        <v>0</v>
      </c>
      <c r="D29" s="32"/>
      <c r="E29" s="21">
        <v>0</v>
      </c>
      <c r="F29" s="32"/>
      <c r="G29" s="37">
        <v>0</v>
      </c>
      <c r="H29" s="32"/>
      <c r="I29" s="37">
        <f t="shared" si="20"/>
        <v>0</v>
      </c>
      <c r="J29" s="32"/>
      <c r="K29" s="37">
        <v>4901</v>
      </c>
      <c r="L29" s="32"/>
      <c r="M29" s="21">
        <v>31</v>
      </c>
      <c r="N29" s="32"/>
      <c r="O29" s="37">
        <f t="shared" si="19"/>
        <v>4870</v>
      </c>
      <c r="P29" s="32"/>
      <c r="Q29" s="37">
        <v>1810</v>
      </c>
      <c r="S29" s="25"/>
      <c r="T29" s="25"/>
    </row>
    <row r="30" spans="1:21" ht="15" x14ac:dyDescent="0.25">
      <c r="A30" s="16" t="s">
        <v>30</v>
      </c>
      <c r="B30" s="15"/>
      <c r="C30" s="37">
        <v>2046221</v>
      </c>
      <c r="D30" s="32"/>
      <c r="E30" s="37">
        <v>482368</v>
      </c>
      <c r="F30" s="32"/>
      <c r="G30" s="37">
        <v>194221</v>
      </c>
      <c r="H30" s="32"/>
      <c r="I30" s="37">
        <f t="shared" si="20"/>
        <v>2334368</v>
      </c>
      <c r="J30" s="32"/>
      <c r="K30" s="21">
        <v>0</v>
      </c>
      <c r="L30" s="32"/>
      <c r="M30" s="37">
        <v>753963</v>
      </c>
      <c r="N30" s="32"/>
      <c r="O30" s="37">
        <f t="shared" si="19"/>
        <v>1580405</v>
      </c>
      <c r="P30" s="32"/>
      <c r="Q30" s="37">
        <v>162405</v>
      </c>
      <c r="S30" s="25"/>
      <c r="T30" s="25"/>
    </row>
    <row r="31" spans="1:21" ht="15" x14ac:dyDescent="0.25">
      <c r="A31" s="16" t="s">
        <v>31</v>
      </c>
      <c r="B31" s="15"/>
      <c r="C31" s="37">
        <v>6937418</v>
      </c>
      <c r="D31" s="32"/>
      <c r="E31" s="37">
        <v>2133607</v>
      </c>
      <c r="F31" s="32"/>
      <c r="G31" s="37">
        <v>1876014.0000000002</v>
      </c>
      <c r="H31" s="32"/>
      <c r="I31" s="37">
        <f t="shared" si="20"/>
        <v>7195011</v>
      </c>
      <c r="J31" s="32"/>
      <c r="K31" s="37">
        <v>2885268</v>
      </c>
      <c r="L31" s="32"/>
      <c r="M31" s="37">
        <v>1844392</v>
      </c>
      <c r="N31" s="32"/>
      <c r="O31" s="37">
        <f t="shared" si="19"/>
        <v>8235887</v>
      </c>
      <c r="P31" s="32"/>
      <c r="Q31" s="37">
        <v>2113845</v>
      </c>
      <c r="S31" s="25"/>
      <c r="T31" s="25"/>
      <c r="U31" s="25"/>
    </row>
    <row r="32" spans="1:21" ht="15" x14ac:dyDescent="0.25">
      <c r="A32" s="16" t="s">
        <v>32</v>
      </c>
      <c r="B32" s="15"/>
      <c r="C32" s="37">
        <v>1254823</v>
      </c>
      <c r="D32" s="32"/>
      <c r="E32" s="37">
        <v>228844</v>
      </c>
      <c r="F32" s="32"/>
      <c r="G32" s="37">
        <v>138401</v>
      </c>
      <c r="H32" s="32"/>
      <c r="I32" s="37">
        <f t="shared" si="20"/>
        <v>1345266</v>
      </c>
      <c r="J32" s="32"/>
      <c r="K32" s="37">
        <v>266651</v>
      </c>
      <c r="L32" s="32"/>
      <c r="M32" s="37">
        <v>136702</v>
      </c>
      <c r="N32" s="32"/>
      <c r="O32" s="37">
        <f t="shared" si="19"/>
        <v>1475215</v>
      </c>
      <c r="P32" s="32"/>
      <c r="Q32" s="37">
        <v>127675</v>
      </c>
      <c r="S32" s="25"/>
      <c r="T32" s="25"/>
    </row>
    <row r="33" spans="1:21" ht="15" x14ac:dyDescent="0.25">
      <c r="A33" s="16" t="s">
        <v>33</v>
      </c>
      <c r="B33" s="15"/>
      <c r="C33" s="37">
        <v>6372726</v>
      </c>
      <c r="D33" s="32"/>
      <c r="E33" s="37">
        <v>431526</v>
      </c>
      <c r="F33" s="32"/>
      <c r="G33" s="37">
        <v>669150</v>
      </c>
      <c r="H33" s="32"/>
      <c r="I33" s="37">
        <f t="shared" si="20"/>
        <v>6135102</v>
      </c>
      <c r="J33" s="32"/>
      <c r="K33" s="37">
        <v>954096</v>
      </c>
      <c r="L33" s="32"/>
      <c r="M33" s="37">
        <v>1043915</v>
      </c>
      <c r="N33" s="32"/>
      <c r="O33" s="37">
        <f t="shared" si="19"/>
        <v>6045283</v>
      </c>
      <c r="P33" s="32"/>
      <c r="Q33" s="37">
        <f>M33</f>
        <v>1043915</v>
      </c>
      <c r="S33" s="25"/>
      <c r="T33" s="25"/>
    </row>
    <row r="34" spans="1:21" ht="15" x14ac:dyDescent="0.25">
      <c r="A34" s="16" t="s">
        <v>45</v>
      </c>
      <c r="B34" s="15"/>
      <c r="C34" s="37">
        <v>9598353</v>
      </c>
      <c r="D34" s="32"/>
      <c r="E34" s="37">
        <v>43577952</v>
      </c>
      <c r="F34" s="32"/>
      <c r="G34" s="37">
        <v>10826839</v>
      </c>
      <c r="H34" s="32"/>
      <c r="I34" s="37">
        <f t="shared" si="20"/>
        <v>42349466</v>
      </c>
      <c r="J34" s="32"/>
      <c r="K34" s="37">
        <v>25857410</v>
      </c>
      <c r="L34" s="32"/>
      <c r="M34" s="37">
        <v>28049049</v>
      </c>
      <c r="N34" s="32"/>
      <c r="O34" s="37">
        <f t="shared" si="19"/>
        <v>40157827</v>
      </c>
      <c r="P34" s="32"/>
      <c r="Q34" s="37">
        <v>0</v>
      </c>
      <c r="S34" s="25"/>
      <c r="T34" s="25"/>
      <c r="U34" s="25"/>
    </row>
    <row r="35" spans="1:21" ht="15" x14ac:dyDescent="0.25">
      <c r="A35" s="16" t="s">
        <v>34</v>
      </c>
      <c r="B35" s="15"/>
      <c r="C35" s="37">
        <v>117979233</v>
      </c>
      <c r="D35" s="32"/>
      <c r="E35" s="37">
        <v>9028900</v>
      </c>
      <c r="F35" s="32"/>
      <c r="G35" s="37">
        <v>37482275</v>
      </c>
      <c r="H35" s="32"/>
      <c r="I35" s="37">
        <f t="shared" si="20"/>
        <v>89525858</v>
      </c>
      <c r="J35" s="32"/>
      <c r="K35" s="37">
        <v>10323461</v>
      </c>
      <c r="L35" s="32"/>
      <c r="M35" s="37">
        <v>4830393</v>
      </c>
      <c r="N35" s="32"/>
      <c r="O35" s="37">
        <f t="shared" si="19"/>
        <v>95018926</v>
      </c>
      <c r="P35" s="32"/>
      <c r="Q35" s="37">
        <v>0</v>
      </c>
      <c r="S35" s="25"/>
      <c r="T35" s="25"/>
      <c r="U35" s="25"/>
    </row>
    <row r="36" spans="1:21" ht="31.5" customHeight="1" x14ac:dyDescent="0.25">
      <c r="A36" s="26" t="s">
        <v>35</v>
      </c>
      <c r="B36" s="15"/>
      <c r="C36" s="37">
        <v>1185463</v>
      </c>
      <c r="D36" s="32"/>
      <c r="E36" s="37">
        <v>0</v>
      </c>
      <c r="F36" s="32"/>
      <c r="G36" s="37">
        <f>24847+41075</f>
        <v>65922</v>
      </c>
      <c r="H36" s="32"/>
      <c r="I36" s="37">
        <f t="shared" si="20"/>
        <v>1119541</v>
      </c>
      <c r="J36" s="32"/>
      <c r="K36" s="37">
        <v>37849</v>
      </c>
      <c r="L36" s="32"/>
      <c r="M36" s="37">
        <v>19413</v>
      </c>
      <c r="N36" s="32"/>
      <c r="O36" s="37">
        <f t="shared" si="19"/>
        <v>1137977</v>
      </c>
      <c r="P36" s="32"/>
      <c r="Q36" s="37">
        <v>16864</v>
      </c>
      <c r="S36" s="25"/>
      <c r="T36" s="25"/>
    </row>
    <row r="37" spans="1:21" ht="15" x14ac:dyDescent="0.25">
      <c r="A37" s="16" t="s">
        <v>36</v>
      </c>
      <c r="B37" s="15"/>
      <c r="C37" s="37">
        <v>222053</v>
      </c>
      <c r="D37" s="32"/>
      <c r="E37" s="37">
        <v>227821</v>
      </c>
      <c r="F37" s="32"/>
      <c r="G37" s="37">
        <v>140968</v>
      </c>
      <c r="H37" s="32"/>
      <c r="I37" s="37">
        <f t="shared" si="20"/>
        <v>308906</v>
      </c>
      <c r="J37" s="32"/>
      <c r="K37" s="37">
        <v>179103</v>
      </c>
      <c r="L37" s="32"/>
      <c r="M37" s="37">
        <v>161200</v>
      </c>
      <c r="N37" s="32"/>
      <c r="O37" s="37">
        <f t="shared" si="19"/>
        <v>326809</v>
      </c>
      <c r="P37" s="32"/>
      <c r="Q37" s="37">
        <v>154690</v>
      </c>
      <c r="S37" s="25"/>
      <c r="T37" s="25"/>
    </row>
    <row r="38" spans="1:21" ht="43.5" customHeight="1" thickBot="1" x14ac:dyDescent="0.3">
      <c r="A38" s="27" t="s">
        <v>37</v>
      </c>
      <c r="B38" s="17" t="s">
        <v>14</v>
      </c>
      <c r="C38" s="40">
        <f>SUM(C26:C37)</f>
        <v>246611973</v>
      </c>
      <c r="D38" s="30" t="s">
        <v>14</v>
      </c>
      <c r="E38" s="40">
        <f>SUM(E26:E37)</f>
        <v>82050137</v>
      </c>
      <c r="F38" s="30" t="s">
        <v>14</v>
      </c>
      <c r="G38" s="40">
        <f>SUM(G26:G37)</f>
        <v>61932255</v>
      </c>
      <c r="H38" s="30" t="s">
        <v>14</v>
      </c>
      <c r="I38" s="40">
        <f>SUM(I26:I37)</f>
        <v>266729855</v>
      </c>
      <c r="J38" s="30" t="s">
        <v>14</v>
      </c>
      <c r="K38" s="40">
        <f>SUM(K26:K37)</f>
        <v>54402972</v>
      </c>
      <c r="L38" s="30" t="s">
        <v>14</v>
      </c>
      <c r="M38" s="40">
        <f>SUM(M26:M37)</f>
        <v>49080363</v>
      </c>
      <c r="N38" s="30" t="s">
        <v>14</v>
      </c>
      <c r="O38" s="40">
        <f>SUM(O26:O37)</f>
        <v>272052464</v>
      </c>
      <c r="P38" s="30" t="s">
        <v>14</v>
      </c>
      <c r="Q38" s="40">
        <f>SUM(Q26:Q37)</f>
        <v>8939933</v>
      </c>
      <c r="S38" s="25"/>
    </row>
    <row r="39" spans="1:21" ht="15.75" thickTop="1" x14ac:dyDescent="0.25"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2"/>
      <c r="P39" s="41"/>
      <c r="Q39" s="41"/>
    </row>
    <row r="40" spans="1:21" ht="15" x14ac:dyDescent="0.25">
      <c r="A40" s="12" t="s">
        <v>38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</row>
    <row r="41" spans="1:21" ht="15" x14ac:dyDescent="0.25">
      <c r="A41" s="15" t="s">
        <v>12</v>
      </c>
      <c r="B41" s="15"/>
      <c r="C41" s="41"/>
      <c r="D41" s="32"/>
      <c r="E41" s="41"/>
      <c r="F41" s="32"/>
      <c r="G41" s="41"/>
      <c r="H41" s="32"/>
      <c r="I41" s="41"/>
      <c r="J41" s="32"/>
      <c r="K41" s="41"/>
      <c r="L41" s="32"/>
      <c r="M41" s="41"/>
      <c r="N41" s="32"/>
      <c r="O41" s="41"/>
      <c r="P41" s="32"/>
      <c r="Q41" s="41"/>
    </row>
    <row r="42" spans="1:21" ht="15" x14ac:dyDescent="0.25">
      <c r="A42" s="2" t="s">
        <v>39</v>
      </c>
      <c r="B42" s="2" t="s">
        <v>14</v>
      </c>
      <c r="C42" s="43">
        <v>24489</v>
      </c>
      <c r="D42" s="41" t="s">
        <v>14</v>
      </c>
      <c r="E42" s="43">
        <v>0</v>
      </c>
      <c r="F42" s="41" t="s">
        <v>14</v>
      </c>
      <c r="G42" s="43">
        <v>16240</v>
      </c>
      <c r="H42" s="41" t="s">
        <v>14</v>
      </c>
      <c r="I42" s="37">
        <f t="shared" ref="I42:I48" si="21">C42+E42-G42</f>
        <v>8249</v>
      </c>
      <c r="J42" s="41" t="s">
        <v>14</v>
      </c>
      <c r="K42" s="43">
        <v>0</v>
      </c>
      <c r="L42" s="41" t="s">
        <v>14</v>
      </c>
      <c r="M42" s="43">
        <v>8249</v>
      </c>
      <c r="N42" s="41" t="s">
        <v>14</v>
      </c>
      <c r="O42" s="43">
        <f>I42+K42-M42</f>
        <v>0</v>
      </c>
      <c r="P42" s="41" t="s">
        <v>14</v>
      </c>
      <c r="Q42" s="43">
        <v>0</v>
      </c>
    </row>
    <row r="43" spans="1:21" ht="15" x14ac:dyDescent="0.25">
      <c r="A43" s="2" t="s">
        <v>40</v>
      </c>
      <c r="C43" s="43">
        <v>0</v>
      </c>
      <c r="D43" s="41"/>
      <c r="E43" s="43">
        <v>88864</v>
      </c>
      <c r="F43" s="41"/>
      <c r="G43" s="43">
        <v>16171</v>
      </c>
      <c r="H43" s="41"/>
      <c r="I43" s="37">
        <f t="shared" si="21"/>
        <v>72693</v>
      </c>
      <c r="J43" s="41"/>
      <c r="K43" s="43">
        <v>0</v>
      </c>
      <c r="L43" s="41"/>
      <c r="M43" s="43">
        <v>52098</v>
      </c>
      <c r="N43" s="41"/>
      <c r="O43" s="43">
        <f>I43+K43-M43</f>
        <v>20595</v>
      </c>
      <c r="P43" s="41"/>
      <c r="Q43" s="43">
        <v>20595</v>
      </c>
    </row>
    <row r="44" spans="1:21" ht="15" x14ac:dyDescent="0.25">
      <c r="A44" s="16" t="s">
        <v>26</v>
      </c>
      <c r="B44" s="15"/>
      <c r="C44" s="44">
        <f>SUM(C42:C43)</f>
        <v>24489</v>
      </c>
      <c r="D44" s="32"/>
      <c r="E44" s="44">
        <f>SUM(E42:E43)</f>
        <v>88864</v>
      </c>
      <c r="F44" s="32"/>
      <c r="G44" s="44">
        <f>SUM(G42:G43)</f>
        <v>32411</v>
      </c>
      <c r="H44" s="32"/>
      <c r="I44" s="44">
        <f>SUM(I42:I43)</f>
        <v>80942</v>
      </c>
      <c r="J44" s="32"/>
      <c r="K44" s="44">
        <f>SUM(K42:K43)</f>
        <v>0</v>
      </c>
      <c r="L44" s="32"/>
      <c r="M44" s="44">
        <f>SUM(M42:M43)</f>
        <v>60347</v>
      </c>
      <c r="N44" s="32"/>
      <c r="O44" s="44">
        <f>SUM(O42:O43)</f>
        <v>20595</v>
      </c>
      <c r="P44" s="32"/>
      <c r="Q44" s="44">
        <f>SUM(Q42:Q43)</f>
        <v>20595</v>
      </c>
    </row>
    <row r="45" spans="1:21" ht="15" x14ac:dyDescent="0.25">
      <c r="A45" s="16" t="s">
        <v>27</v>
      </c>
      <c r="B45" s="15"/>
      <c r="C45" s="38">
        <v>-1</v>
      </c>
      <c r="D45" s="32"/>
      <c r="E45" s="39">
        <v>-39</v>
      </c>
      <c r="F45" s="32"/>
      <c r="G45" s="39">
        <v>0</v>
      </c>
      <c r="H45" s="32"/>
      <c r="I45" s="39">
        <f t="shared" si="21"/>
        <v>-40</v>
      </c>
      <c r="J45" s="32"/>
      <c r="K45" s="39">
        <v>0</v>
      </c>
      <c r="L45" s="32"/>
      <c r="M45" s="39">
        <v>-14</v>
      </c>
      <c r="N45" s="32"/>
      <c r="O45" s="39">
        <f>I45+K45-M45</f>
        <v>-26</v>
      </c>
      <c r="P45" s="32"/>
      <c r="Q45" s="39">
        <v>-26</v>
      </c>
    </row>
    <row r="46" spans="1:21" ht="15" x14ac:dyDescent="0.25">
      <c r="A46" s="16" t="s">
        <v>41</v>
      </c>
      <c r="B46" s="15"/>
      <c r="C46" s="36">
        <f>SUM(C44:C45)</f>
        <v>24488</v>
      </c>
      <c r="D46" s="32"/>
      <c r="E46" s="36">
        <f>SUM(E44:E45)</f>
        <v>88825</v>
      </c>
      <c r="F46" s="32"/>
      <c r="G46" s="36">
        <f>SUM(G44:G45)</f>
        <v>32411</v>
      </c>
      <c r="H46" s="32"/>
      <c r="I46" s="36">
        <f>SUM(I44:I45)</f>
        <v>80902</v>
      </c>
      <c r="J46" s="32"/>
      <c r="K46" s="36">
        <f>SUM(K44:K45)</f>
        <v>0</v>
      </c>
      <c r="L46" s="32"/>
      <c r="M46" s="36">
        <f>SUM(M44:M45)</f>
        <v>60333</v>
      </c>
      <c r="N46" s="32"/>
      <c r="O46" s="36">
        <f>SUM(O44:O45)</f>
        <v>20569</v>
      </c>
      <c r="P46" s="32"/>
      <c r="Q46" s="36">
        <f>SUM(Q44:Q45)</f>
        <v>20569</v>
      </c>
      <c r="T46" s="28"/>
    </row>
    <row r="47" spans="1:21" ht="15" x14ac:dyDescent="0.25">
      <c r="A47" s="16" t="s">
        <v>46</v>
      </c>
      <c r="B47" s="15"/>
      <c r="C47" s="36">
        <v>0</v>
      </c>
      <c r="D47" s="32"/>
      <c r="E47" s="36">
        <v>0</v>
      </c>
      <c r="F47" s="32"/>
      <c r="G47" s="36">
        <v>0</v>
      </c>
      <c r="H47" s="32"/>
      <c r="I47" s="36">
        <v>0</v>
      </c>
      <c r="J47" s="32"/>
      <c r="K47" s="36">
        <v>311</v>
      </c>
      <c r="L47" s="32"/>
      <c r="M47" s="36">
        <v>0</v>
      </c>
      <c r="N47" s="32"/>
      <c r="O47" s="36">
        <v>311</v>
      </c>
      <c r="P47" s="32"/>
      <c r="Q47" s="36">
        <v>88</v>
      </c>
      <c r="T47" s="28"/>
    </row>
    <row r="48" spans="1:21" ht="15" x14ac:dyDescent="0.25">
      <c r="A48" s="2" t="s">
        <v>42</v>
      </c>
      <c r="B48" s="15"/>
      <c r="C48" s="43">
        <v>380169</v>
      </c>
      <c r="D48" s="32"/>
      <c r="E48" s="43">
        <v>3569</v>
      </c>
      <c r="F48" s="32"/>
      <c r="G48" s="43">
        <v>7209</v>
      </c>
      <c r="H48" s="32"/>
      <c r="I48" s="39">
        <f t="shared" si="21"/>
        <v>376529</v>
      </c>
      <c r="J48" s="32"/>
      <c r="K48" s="43">
        <v>23219</v>
      </c>
      <c r="L48" s="32"/>
      <c r="M48" s="43">
        <v>30800</v>
      </c>
      <c r="N48" s="32"/>
      <c r="O48" s="43">
        <v>368948</v>
      </c>
      <c r="P48" s="32"/>
      <c r="Q48" s="43">
        <v>15749</v>
      </c>
    </row>
    <row r="49" spans="1:19" ht="30" thickBot="1" x14ac:dyDescent="0.3">
      <c r="A49" s="27" t="s">
        <v>43</v>
      </c>
      <c r="B49" s="2" t="s">
        <v>14</v>
      </c>
      <c r="C49" s="45">
        <f>SUM(C46:C48)</f>
        <v>404657</v>
      </c>
      <c r="D49" s="41" t="s">
        <v>14</v>
      </c>
      <c r="E49" s="45">
        <f>SUM(E46:E48)</f>
        <v>92394</v>
      </c>
      <c r="F49" s="41" t="s">
        <v>14</v>
      </c>
      <c r="G49" s="45">
        <f>SUM(G46:G48)</f>
        <v>39620</v>
      </c>
      <c r="H49" s="41" t="s">
        <v>14</v>
      </c>
      <c r="I49" s="45">
        <f>SUM(I46:I48)</f>
        <v>457431</v>
      </c>
      <c r="J49" s="41" t="s">
        <v>14</v>
      </c>
      <c r="K49" s="45">
        <f>SUM(K46:K48)</f>
        <v>23530</v>
      </c>
      <c r="L49" s="41" t="s">
        <v>14</v>
      </c>
      <c r="M49" s="45">
        <f>SUM(M46:M48)</f>
        <v>91133</v>
      </c>
      <c r="N49" s="41" t="s">
        <v>14</v>
      </c>
      <c r="O49" s="45">
        <f>SUM(O46:O48)</f>
        <v>389828</v>
      </c>
      <c r="P49" s="41" t="s">
        <v>14</v>
      </c>
      <c r="Q49" s="45">
        <f>SUM(Q46:Q48)</f>
        <v>36406</v>
      </c>
    </row>
    <row r="50" spans="1:19" ht="15.75" thickTop="1" x14ac:dyDescent="0.25">
      <c r="A50" s="46"/>
      <c r="C50" s="42"/>
      <c r="D50" s="41"/>
      <c r="E50" s="42"/>
      <c r="F50" s="41"/>
      <c r="G50" s="42"/>
      <c r="H50" s="41"/>
      <c r="I50" s="42"/>
      <c r="J50" s="41"/>
      <c r="K50" s="42"/>
      <c r="L50" s="41"/>
      <c r="M50" s="42"/>
      <c r="N50" s="41"/>
      <c r="O50" s="42"/>
      <c r="P50" s="41"/>
      <c r="Q50" s="42"/>
    </row>
    <row r="51" spans="1:19" ht="17.25" x14ac:dyDescent="0.25">
      <c r="A51" s="2" t="s">
        <v>49</v>
      </c>
      <c r="C51" s="36"/>
      <c r="D51" s="41"/>
      <c r="E51" s="37"/>
      <c r="F51" s="41"/>
      <c r="G51" s="37"/>
      <c r="H51" s="41"/>
      <c r="I51" s="36"/>
      <c r="J51" s="41"/>
      <c r="K51" s="37"/>
      <c r="L51" s="41"/>
      <c r="M51" s="37"/>
      <c r="N51" s="41"/>
      <c r="O51" s="36"/>
      <c r="P51" s="41"/>
      <c r="Q51" s="37"/>
    </row>
    <row r="52" spans="1:19" ht="6" customHeight="1" x14ac:dyDescent="0.25"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</row>
    <row r="53" spans="1:19" ht="17.25" x14ac:dyDescent="0.25">
      <c r="A53" s="2" t="s">
        <v>50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</row>
    <row r="54" spans="1:19" x14ac:dyDescent="0.2">
      <c r="A54" s="2" t="s">
        <v>48</v>
      </c>
      <c r="E54" s="25"/>
    </row>
    <row r="55" spans="1:19" x14ac:dyDescent="0.2">
      <c r="S55" s="25"/>
    </row>
    <row r="56" spans="1:19" x14ac:dyDescent="0.2">
      <c r="I56" s="25"/>
      <c r="M56" s="25"/>
      <c r="S56" s="25"/>
    </row>
    <row r="57" spans="1:19" x14ac:dyDescent="0.2">
      <c r="M57" s="25"/>
      <c r="S57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111</vt:lpstr>
    </vt:vector>
  </TitlesOfParts>
  <Company>NYC Comptroller's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Stauffer, Katrina</dc:creator>
  <cp:lastModifiedBy>Stauffer, Katrina</cp:lastModifiedBy>
  <dcterms:created xsi:type="dcterms:W3CDTF">2023-10-11T00:50:17Z</dcterms:created>
  <dcterms:modified xsi:type="dcterms:W3CDTF">2023-10-25T00:42:33Z</dcterms:modified>
</cp:coreProperties>
</file>