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git\Figures\Fig 3\"/>
    </mc:Choice>
  </mc:AlternateContent>
  <xr:revisionPtr revIDLastSave="0" documentId="8_{8351724F-BD65-4620-8DF7-D432D1015162}" xr6:coauthVersionLast="47" xr6:coauthVersionMax="47" xr10:uidLastSave="{00000000-0000-0000-0000-000000000000}"/>
  <bookViews>
    <workbookView xWindow="20370" yWindow="-120" windowWidth="24240" windowHeight="13020" activeTab="1" xr2:uid="{590181EC-D3CE-47D3-A38A-C992EE071F3D}"/>
  </bookViews>
  <sheets>
    <sheet name="Fig. 3a" sheetId="1" r:id="rId1"/>
    <sheet name="fig3 b,c,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E61" i="2" s="1"/>
  <c r="B27" i="2"/>
  <c r="E64" i="2" s="1"/>
  <c r="B63" i="2"/>
  <c r="B61" i="2"/>
  <c r="B60" i="2"/>
  <c r="D54" i="2"/>
  <c r="B54" i="2" s="1"/>
  <c r="C54" i="2"/>
  <c r="B64" i="2" s="1"/>
  <c r="D53" i="2"/>
  <c r="B53" i="2" s="1"/>
  <c r="C53" i="2"/>
  <c r="D52" i="2"/>
  <c r="C52" i="2"/>
  <c r="B62" i="2" s="1"/>
  <c r="B52" i="2"/>
  <c r="D51" i="2"/>
  <c r="C51" i="2"/>
  <c r="B51" i="2"/>
  <c r="D50" i="2"/>
  <c r="C50" i="2"/>
  <c r="B50" i="2"/>
  <c r="D49" i="2"/>
  <c r="B49" i="2" s="1"/>
  <c r="C49" i="2"/>
  <c r="B59" i="2" s="1"/>
  <c r="C45" i="2"/>
  <c r="B45" i="2"/>
  <c r="C44" i="2"/>
  <c r="B44" i="2"/>
  <c r="C43" i="2"/>
  <c r="B43" i="2"/>
  <c r="C42" i="2"/>
  <c r="B42" i="2"/>
  <c r="C41" i="2"/>
  <c r="B41" i="2"/>
  <c r="C40" i="2"/>
  <c r="B40" i="2"/>
  <c r="C36" i="2"/>
  <c r="C35" i="2"/>
  <c r="C34" i="2"/>
  <c r="C33" i="2"/>
  <c r="C32" i="2"/>
  <c r="C31" i="2"/>
  <c r="C27" i="2"/>
  <c r="B26" i="2"/>
  <c r="E63" i="2" s="1"/>
  <c r="C26" i="2"/>
  <c r="B25" i="2"/>
  <c r="E62" i="2" s="1"/>
  <c r="C25" i="2"/>
  <c r="C24" i="2"/>
  <c r="B23" i="2"/>
  <c r="E60" i="2" s="1"/>
  <c r="C23" i="2"/>
  <c r="B22" i="2"/>
  <c r="E59" i="2" s="1"/>
  <c r="C22" i="2"/>
  <c r="C18" i="2"/>
  <c r="B18" i="2"/>
  <c r="F64" i="2" s="1"/>
  <c r="C17" i="2"/>
  <c r="B17" i="2"/>
  <c r="C16" i="2"/>
  <c r="B16" i="2"/>
  <c r="F62" i="2" s="1"/>
  <c r="C15" i="2"/>
  <c r="B15" i="2"/>
  <c r="F61" i="2" s="1"/>
  <c r="C14" i="2"/>
  <c r="B14" i="2"/>
  <c r="F60" i="2" s="1"/>
  <c r="C13" i="2"/>
  <c r="B13" i="2"/>
  <c r="F59" i="2" s="1"/>
  <c r="E42" i="1"/>
  <c r="D42" i="1"/>
  <c r="E41" i="1"/>
  <c r="D41" i="1"/>
  <c r="E40" i="1"/>
  <c r="D40" i="1"/>
  <c r="E39" i="1"/>
  <c r="D39" i="1"/>
  <c r="E38" i="1"/>
  <c r="D38" i="1"/>
  <c r="D37" i="1"/>
  <c r="D33" i="1"/>
  <c r="D32" i="1"/>
  <c r="D31" i="1"/>
  <c r="D30" i="1"/>
  <c r="D29" i="1"/>
  <c r="D28" i="1"/>
  <c r="D24" i="1"/>
  <c r="D23" i="1"/>
  <c r="D22" i="1"/>
  <c r="D21" i="1"/>
  <c r="D20" i="1"/>
  <c r="D19" i="1"/>
  <c r="N8" i="1"/>
  <c r="N7" i="1"/>
  <c r="N6" i="1"/>
  <c r="N5" i="1"/>
  <c r="N4" i="1"/>
  <c r="N3" i="1"/>
  <c r="G64" i="2" l="1"/>
  <c r="G62" i="2"/>
  <c r="G63" i="2"/>
  <c r="G60" i="2"/>
  <c r="G59" i="2"/>
  <c r="G61" i="2"/>
  <c r="F63" i="2"/>
</calcChain>
</file>

<file path=xl/sharedStrings.xml><?xml version="1.0" encoding="utf-8"?>
<sst xmlns="http://schemas.openxmlformats.org/spreadsheetml/2006/main" count="161" uniqueCount="37">
  <si>
    <t>Number of colonies afflicted and healthy in each reef</t>
  </si>
  <si>
    <t>Reef unit</t>
  </si>
  <si>
    <t>Status</t>
  </si>
  <si>
    <t>PSTR</t>
  </si>
  <si>
    <t>SSID</t>
  </si>
  <si>
    <t>DCYL</t>
  </si>
  <si>
    <t>OFAV</t>
  </si>
  <si>
    <t>Other spp.</t>
  </si>
  <si>
    <t>Bonanza</t>
  </si>
  <si>
    <t>Haltly</t>
  </si>
  <si>
    <t>Afflicted</t>
  </si>
  <si>
    <t>Tanchacté</t>
  </si>
  <si>
    <t>Limones</t>
  </si>
  <si>
    <t>PM</t>
  </si>
  <si>
    <t>La Pared</t>
  </si>
  <si>
    <t>Jardines</t>
  </si>
  <si>
    <t>La pared</t>
  </si>
  <si>
    <t>P. strigosa</t>
  </si>
  <si>
    <t>Healthy</t>
  </si>
  <si>
    <t>sum</t>
  </si>
  <si>
    <t>S. siderea</t>
  </si>
  <si>
    <t>O. faveolata</t>
  </si>
  <si>
    <t>D. cylindrus</t>
  </si>
  <si>
    <t>Other spp</t>
  </si>
  <si>
    <t>Reef Unit</t>
  </si>
  <si>
    <t>PSTR CaCO3 loss after SCTLD</t>
  </si>
  <si>
    <t>PSTR CaCO3 fixed after SCTLD</t>
  </si>
  <si>
    <t>SSID CaCO3 loss after SCTLD</t>
  </si>
  <si>
    <t>SSID CaCO3 fixed after SCTLD</t>
  </si>
  <si>
    <t>OFAV CaCO3 fixed after SCTLD (no mass loss)</t>
  </si>
  <si>
    <t>DCYL CaCO3 loss after SCTLD</t>
  </si>
  <si>
    <t>DCYL CaCO3 fixed after SCTLD</t>
  </si>
  <si>
    <t>Other species CaCO3 fixed after SCTLD (no mass loss)</t>
  </si>
  <si>
    <t>losss</t>
  </si>
  <si>
    <t>fixed</t>
  </si>
  <si>
    <t>Caco3 % loss per reefs</t>
  </si>
  <si>
    <t>Puerto Morelos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</si>
</sst>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0"/>
    <numFmt numFmtId="166" formatCode="#,##0.0"/>
    <numFmt numFmtId="167" formatCode="0.0000"/>
    <numFmt numFmtId="168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164" fontId="0" fillId="4" borderId="0" xfId="0" applyNumberFormat="1" applyFill="1"/>
    <xf numFmtId="164" fontId="0" fillId="0" borderId="0" xfId="0" applyNumberFormat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4" borderId="10" xfId="0" applyFill="1" applyBorder="1"/>
    <xf numFmtId="0" fontId="0" fillId="0" borderId="11" xfId="0" applyBorder="1"/>
    <xf numFmtId="0" fontId="0" fillId="4" borderId="0" xfId="0" applyFill="1"/>
    <xf numFmtId="0" fontId="0" fillId="0" borderId="8" xfId="0" applyBorder="1"/>
    <xf numFmtId="164" fontId="2" fillId="0" borderId="0" xfId="0" applyNumberFormat="1" applyFont="1" applyAlignment="1">
      <alignment horizontal="right" vertical="center"/>
    </xf>
    <xf numFmtId="164" fontId="0" fillId="4" borderId="10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0" fontId="1" fillId="4" borderId="12" xfId="0" applyFont="1" applyFill="1" applyBorder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0" xfId="0" applyFont="1" applyFill="1"/>
    <xf numFmtId="0" fontId="0" fillId="0" borderId="15" xfId="0" applyBorder="1"/>
    <xf numFmtId="1" fontId="0" fillId="0" borderId="15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16" xfId="0" applyBorder="1"/>
    <xf numFmtId="0" fontId="1" fillId="4" borderId="1" xfId="0" applyFont="1" applyFill="1" applyBorder="1"/>
    <xf numFmtId="0" fontId="1" fillId="5" borderId="17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3" fillId="0" borderId="0" xfId="0" applyNumberFormat="1" applyFont="1"/>
    <xf numFmtId="0" fontId="0" fillId="0" borderId="1" xfId="0" applyBorder="1"/>
    <xf numFmtId="0" fontId="0" fillId="6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P. strigosa</a:t>
            </a: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3a'!$C$18</c:f>
              <c:strCache>
                <c:ptCount val="1"/>
                <c:pt idx="0">
                  <c:v>Afflicted</c:v>
                </c:pt>
              </c:strCache>
            </c:strRef>
          </c:tx>
          <c:spPr>
            <a:solidFill>
              <a:srgbClr val="F0B14A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'[1]Fig 3a'!$A$19:$A$24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3a'!$C$19:$C$24</c:f>
              <c:numCache>
                <c:formatCode>0</c:formatCode>
                <c:ptCount val="6"/>
                <c:pt idx="0">
                  <c:v>10.909090909090908</c:v>
                </c:pt>
                <c:pt idx="1">
                  <c:v>2.3111827586206894</c:v>
                </c:pt>
                <c:pt idx="2">
                  <c:v>9.9762408163265306</c:v>
                </c:pt>
                <c:pt idx="3">
                  <c:v>8.5</c:v>
                </c:pt>
                <c:pt idx="4">
                  <c:v>6.1813124999999998</c:v>
                </c:pt>
                <c:pt idx="5">
                  <c:v>2.1666666666666665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F-483B-857A-A4080E005FD1}"/>
            </c:ext>
          </c:extLst>
        </c:ser>
        <c:ser>
          <c:idx val="1"/>
          <c:order val="1"/>
          <c:tx>
            <c:strRef>
              <c:f>'[1]Fig 3a'!$B$18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F0B14A"/>
            </a:solidFill>
            <a:ln>
              <a:noFill/>
            </a:ln>
            <a:effectLst/>
          </c:spPr>
          <c:invertIfNegative val="0"/>
          <c:cat>
            <c:strRef>
              <c:f>'[1]Fig 3a'!$A$19:$A$24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3a'!$B$19:$B$24</c:f>
              <c:numCache>
                <c:formatCode>0</c:formatCode>
                <c:ptCount val="6"/>
                <c:pt idx="0">
                  <c:v>9.0909090909090899</c:v>
                </c:pt>
                <c:pt idx="1">
                  <c:v>3.5170172413793104</c:v>
                </c:pt>
                <c:pt idx="2">
                  <c:v>2.8878591836734695</c:v>
                </c:pt>
                <c:pt idx="3">
                  <c:v>5.0999999999999996</c:v>
                </c:pt>
                <c:pt idx="4">
                  <c:v>0.4120875</c:v>
                </c:pt>
                <c:pt idx="5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F-483B-857A-A4080E00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abundance (%)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2284429519839436"/>
              <c:y val="0.906834865537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S. siderea</a:t>
            </a: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3a'!$C$18</c:f>
              <c:strCache>
                <c:ptCount val="1"/>
                <c:pt idx="0">
                  <c:v>Afflicted</c:v>
                </c:pt>
              </c:strCache>
            </c:strRef>
          </c:tx>
          <c:spPr>
            <a:solidFill>
              <a:srgbClr val="01798C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'[1]Fig 3a'!$A$28:$A$33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3a'!$C$28:$C$33</c:f>
              <c:numCache>
                <c:formatCode>0</c:formatCode>
                <c:ptCount val="6"/>
                <c:pt idx="0">
                  <c:v>5.4545333333333339</c:v>
                </c:pt>
                <c:pt idx="1">
                  <c:v>0.55772727272727274</c:v>
                </c:pt>
                <c:pt idx="2">
                  <c:v>4.757293333333334</c:v>
                </c:pt>
                <c:pt idx="3">
                  <c:v>13.834482758620691</c:v>
                </c:pt>
                <c:pt idx="4">
                  <c:v>2.96706</c:v>
                </c:pt>
                <c:pt idx="5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9-4327-8DFE-4334E3A135C5}"/>
            </c:ext>
          </c:extLst>
        </c:ser>
        <c:ser>
          <c:idx val="1"/>
          <c:order val="1"/>
          <c:tx>
            <c:strRef>
              <c:f>'[1]Fig 3a'!$B$18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01798C"/>
            </a:solidFill>
            <a:ln>
              <a:noFill/>
            </a:ln>
            <a:effectLst/>
          </c:spPr>
          <c:invertIfNegative val="0"/>
          <c:cat>
            <c:strRef>
              <c:f>'[1]Fig 3a'!$A$28:$A$33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3a'!$B$28:$B$33</c:f>
              <c:numCache>
                <c:formatCode>0</c:formatCode>
                <c:ptCount val="6"/>
                <c:pt idx="0">
                  <c:v>10.909066666666668</c:v>
                </c:pt>
                <c:pt idx="1">
                  <c:v>3.1232727272727274</c:v>
                </c:pt>
                <c:pt idx="2">
                  <c:v>0.3398066666666667</c:v>
                </c:pt>
                <c:pt idx="3">
                  <c:v>9.7655172413793121</c:v>
                </c:pt>
                <c:pt idx="4">
                  <c:v>1.97804</c:v>
                </c:pt>
                <c:pt idx="5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9-4327-8DFE-4334E3A1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abundance (%)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2284429519839436"/>
              <c:y val="0.906834865537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D.</a:t>
            </a:r>
            <a:r>
              <a:rPr lang="en-US" sz="1600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cylindrus</a:t>
            </a:r>
            <a:endParaRPr lang="en-US" sz="160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3a'!$C$18</c:f>
              <c:strCache>
                <c:ptCount val="1"/>
                <c:pt idx="0">
                  <c:v>Afflicted</c:v>
                </c:pt>
              </c:strCache>
            </c:strRef>
          </c:tx>
          <c:spPr>
            <a:solidFill>
              <a:srgbClr val="D1495B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'[1]Fig 3a'!$A$46:$A$51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3a'!$E$46:$E$51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7-4BEF-B7CE-C86B7C684230}"/>
            </c:ext>
          </c:extLst>
        </c:ser>
        <c:ser>
          <c:idx val="1"/>
          <c:order val="1"/>
          <c:tx>
            <c:strRef>
              <c:f>'[1]Fig 3a'!$B$18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D1495B"/>
            </a:solidFill>
            <a:ln>
              <a:noFill/>
            </a:ln>
            <a:effectLst/>
          </c:spPr>
          <c:invertIfNegative val="0"/>
          <c:cat>
            <c:strRef>
              <c:f>'[1]Fig 3a'!$A$46:$A$51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3a'!$B$46:$B$51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7-4BEF-B7CE-C86B7C684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</a:t>
                </a:r>
                <a:r>
                  <a:rPr lang="en-US" sz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abundance (%)</a:t>
                </a:r>
                <a:endParaRPr lang="en-US" sz="12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2284429519839436"/>
              <c:y val="0.906834865537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 b, c y d'!$B$58</c:f>
              <c:strCache>
                <c:ptCount val="1"/>
                <c:pt idx="0">
                  <c:v>Other spp</c:v>
                </c:pt>
              </c:strCache>
            </c:strRef>
          </c:tx>
          <c:spPr>
            <a:solidFill>
              <a:srgbClr val="99A2AE"/>
            </a:solidFill>
            <a:ln>
              <a:noFill/>
            </a:ln>
            <a:effectLst/>
          </c:spPr>
          <c:invertIfNegative val="0"/>
          <c:cat>
            <c:strRef>
              <c:f>'[1]Fig 3 b, c y d'!$A$59:$A$64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d'!$B$59:$B$64</c:f>
              <c:numCache>
                <c:formatCode>#,##0</c:formatCode>
                <c:ptCount val="6"/>
                <c:pt idx="0">
                  <c:v>1.017876</c:v>
                </c:pt>
                <c:pt idx="1">
                  <c:v>5.9543080000000002</c:v>
                </c:pt>
                <c:pt idx="2">
                  <c:v>12.608803</c:v>
                </c:pt>
                <c:pt idx="3">
                  <c:v>4.2022579999999996</c:v>
                </c:pt>
                <c:pt idx="4">
                  <c:v>4.2934970000000003</c:v>
                </c:pt>
                <c:pt idx="5">
                  <c:v>6.4658550000000004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3-49C4-BDA5-A1A6B8A4C19C}"/>
            </c:ext>
          </c:extLst>
        </c:ser>
        <c:ser>
          <c:idx val="1"/>
          <c:order val="1"/>
          <c:tx>
            <c:strRef>
              <c:f>'[1]Fig 3 b, c y d'!$C$58</c:f>
              <c:strCache>
                <c:ptCount val="1"/>
                <c:pt idx="0">
                  <c:v>O. faveolata</c:v>
                </c:pt>
              </c:strCache>
            </c:strRef>
          </c:tx>
          <c:spPr>
            <a:solidFill>
              <a:srgbClr val="2E4057">
                <a:alpha val="85894"/>
              </a:srgbClr>
            </a:solidFill>
            <a:ln>
              <a:noFill/>
            </a:ln>
            <a:effectLst/>
          </c:spPr>
          <c:invertIfNegative val="0"/>
          <c:cat>
            <c:strRef>
              <c:f>'[1]Fig 3 b, c y d'!$A$59:$A$64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d'!$C$59:$C$64</c:f>
              <c:numCache>
                <c:formatCode>#,##0</c:formatCode>
                <c:ptCount val="6"/>
                <c:pt idx="0">
                  <c:v>0.5183627878</c:v>
                </c:pt>
                <c:pt idx="1">
                  <c:v>6.0532132636</c:v>
                </c:pt>
                <c:pt idx="2">
                  <c:v>1.7143185616999999</c:v>
                </c:pt>
                <c:pt idx="3">
                  <c:v>3.7255929331000002</c:v>
                </c:pt>
                <c:pt idx="4">
                  <c:v>2.0540191651000002</c:v>
                </c:pt>
                <c:pt idx="5">
                  <c:v>4.8644003403000005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3-49C4-BDA5-A1A6B8A4C19C}"/>
            </c:ext>
          </c:extLst>
        </c:ser>
        <c:ser>
          <c:idx val="2"/>
          <c:order val="2"/>
          <c:tx>
            <c:strRef>
              <c:f>'[1]Fig 3 b, c y d'!$D$58</c:f>
              <c:strCache>
                <c:ptCount val="1"/>
                <c:pt idx="0">
                  <c:v>D. cylindrus</c:v>
                </c:pt>
              </c:strCache>
            </c:strRef>
          </c:tx>
          <c:spPr>
            <a:solidFill>
              <a:srgbClr val="D1495B"/>
            </a:solidFill>
            <a:ln>
              <a:noFill/>
            </a:ln>
            <a:effectLst/>
          </c:spPr>
          <c:invertIfNegative val="0"/>
          <c:cat>
            <c:strRef>
              <c:f>'[1]Fig 3 b, c y d'!$A$59:$A$64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d'!$D$59:$D$64</c:f>
              <c:numCache>
                <c:formatCode>#,##0</c:formatCode>
                <c:ptCount val="6"/>
                <c:pt idx="0">
                  <c:v>0</c:v>
                </c:pt>
                <c:pt idx="1">
                  <c:v>2.0522989508</c:v>
                </c:pt>
                <c:pt idx="2">
                  <c:v>2.4385944900000001E-2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3-49C4-BDA5-A1A6B8A4C19C}"/>
            </c:ext>
          </c:extLst>
        </c:ser>
        <c:ser>
          <c:idx val="3"/>
          <c:order val="3"/>
          <c:tx>
            <c:strRef>
              <c:f>'[1]Fig 3 b, c y d'!$E$58</c:f>
              <c:strCache>
                <c:ptCount val="1"/>
                <c:pt idx="0">
                  <c:v>S. siderea</c:v>
                </c:pt>
              </c:strCache>
            </c:strRef>
          </c:tx>
          <c:spPr>
            <a:solidFill>
              <a:srgbClr val="01798C"/>
            </a:solidFill>
            <a:ln>
              <a:noFill/>
            </a:ln>
            <a:effectLst/>
          </c:spPr>
          <c:invertIfNegative val="0"/>
          <c:cat>
            <c:strRef>
              <c:f>'[1]Fig 3 b, c y d'!$A$59:$A$64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d'!$E$59:$E$64</c:f>
              <c:numCache>
                <c:formatCode>#,##0</c:formatCode>
                <c:ptCount val="6"/>
                <c:pt idx="0">
                  <c:v>2.1295041457000004</c:v>
                </c:pt>
                <c:pt idx="1">
                  <c:v>0.19108166110000002</c:v>
                </c:pt>
                <c:pt idx="2">
                  <c:v>9.96521504E-2</c:v>
                </c:pt>
                <c:pt idx="3">
                  <c:v>0.2815397389</c:v>
                </c:pt>
                <c:pt idx="4">
                  <c:v>4.5745765899999999E-2</c:v>
                </c:pt>
                <c:pt idx="5">
                  <c:v>0.55100314709999998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3-49C4-BDA5-A1A6B8A4C19C}"/>
            </c:ext>
          </c:extLst>
        </c:ser>
        <c:ser>
          <c:idx val="4"/>
          <c:order val="4"/>
          <c:tx>
            <c:strRef>
              <c:f>'[1]Fig 3 b, c y d'!$F$58</c:f>
              <c:strCache>
                <c:ptCount val="1"/>
                <c:pt idx="0">
                  <c:v>P. strigosa</c:v>
                </c:pt>
              </c:strCache>
            </c:strRef>
          </c:tx>
          <c:spPr>
            <a:solidFill>
              <a:srgbClr val="EDAF49"/>
            </a:solidFill>
            <a:ln>
              <a:noFill/>
            </a:ln>
            <a:effectLst/>
          </c:spPr>
          <c:invertIfNegative val="0"/>
          <c:cat>
            <c:strRef>
              <c:f>'[1]Fig 3 b, c y d'!$A$59:$A$64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d'!$F$59:$F$64</c:f>
              <c:numCache>
                <c:formatCode>#,##0</c:formatCode>
                <c:ptCount val="6"/>
                <c:pt idx="0">
                  <c:v>4.0882169701999995</c:v>
                </c:pt>
                <c:pt idx="1">
                  <c:v>2.0693572634000001</c:v>
                </c:pt>
                <c:pt idx="2">
                  <c:v>1.5863910635</c:v>
                </c:pt>
                <c:pt idx="3">
                  <c:v>0.33282007339999997</c:v>
                </c:pt>
                <c:pt idx="4">
                  <c:v>1.5614151821</c:v>
                </c:pt>
                <c:pt idx="5">
                  <c:v>0.80952608599999998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93-49C4-BDA5-A1A6B8A4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 of Kg CaCO3 km2 yr</a:t>
                </a:r>
              </a:p>
            </c:rich>
          </c:tx>
          <c:layout>
            <c:manualLayout>
              <c:xMode val="edge"/>
              <c:yMode val="edge"/>
              <c:x val="0.32284429519839436"/>
              <c:y val="0.9068348655370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P. strigosa</a:t>
            </a: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 b, c y d'!$B$12</c:f>
              <c:strCache>
                <c:ptCount val="1"/>
                <c:pt idx="0">
                  <c:v>losss</c:v>
                </c:pt>
              </c:strCache>
            </c:strRef>
          </c:tx>
          <c:spPr>
            <a:solidFill>
              <a:srgbClr val="EDAF49">
                <a:alpha val="50307"/>
              </a:srgbClr>
            </a:solidFill>
            <a:ln>
              <a:noFill/>
            </a:ln>
            <a:effectLst/>
          </c:spPr>
          <c:invertIfNegative val="0"/>
          <c:cat>
            <c:strRef>
              <c:f>'[1]Fig 3 b, c y d'!$A$13:$A$18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d'!$B$13:$B$18</c:f>
              <c:numCache>
                <c:formatCode>#,##0.0</c:formatCode>
                <c:ptCount val="6"/>
                <c:pt idx="0">
                  <c:v>-1.4400145517</c:v>
                </c:pt>
                <c:pt idx="1">
                  <c:v>-0.67219729810000006</c:v>
                </c:pt>
                <c:pt idx="2">
                  <c:v>-0.48589443960000001</c:v>
                </c:pt>
                <c:pt idx="3">
                  <c:v>-0.1001003867</c:v>
                </c:pt>
                <c:pt idx="4">
                  <c:v>-0.51434853059999996</c:v>
                </c:pt>
                <c:pt idx="5">
                  <c:v>-0.26653272080000001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C-4E40-BB74-F3727B31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0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 of Kg CaCO3 km2 yr</a:t>
                </a:r>
              </a:p>
            </c:rich>
          </c:tx>
          <c:layout>
            <c:manualLayout>
              <c:xMode val="edge"/>
              <c:yMode val="edge"/>
              <c:x val="0.16310583378387997"/>
              <c:y val="0.9068349314784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S. siderea</a:t>
            </a: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 b, c y d'!$B$12</c:f>
              <c:strCache>
                <c:ptCount val="1"/>
                <c:pt idx="0">
                  <c:v>losss</c:v>
                </c:pt>
              </c:strCache>
            </c:strRef>
          </c:tx>
          <c:spPr>
            <a:solidFill>
              <a:srgbClr val="01798C">
                <a:alpha val="50084"/>
              </a:srgbClr>
            </a:solidFill>
            <a:ln>
              <a:noFill/>
            </a:ln>
            <a:effectLst/>
          </c:spPr>
          <c:invertIfNegative val="0"/>
          <c:cat>
            <c:strRef>
              <c:f>'[1]Fig 3 b, c y d'!$A$13:$A$18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d'!$B$22:$B$27</c:f>
              <c:numCache>
                <c:formatCode>#,##0.0</c:formatCode>
                <c:ptCount val="6"/>
                <c:pt idx="0">
                  <c:v>-9.3953255399999991E-2</c:v>
                </c:pt>
                <c:pt idx="1">
                  <c:v>-4.5144686400000009E-2</c:v>
                </c:pt>
                <c:pt idx="2">
                  <c:v>-3.5741065199999998E-2</c:v>
                </c:pt>
                <c:pt idx="3">
                  <c:v>-0.1223642499</c:v>
                </c:pt>
                <c:pt idx="4">
                  <c:v>-1.68066381E-2</c:v>
                </c:pt>
                <c:pt idx="5">
                  <c:v>-0.34829388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F36-AC0D-026CAC3F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0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 of Kg CaCO3 km2 yr</a:t>
                </a:r>
              </a:p>
            </c:rich>
          </c:tx>
          <c:layout>
            <c:manualLayout>
              <c:xMode val="edge"/>
              <c:yMode val="edge"/>
              <c:x val="0.16310583378387997"/>
              <c:y val="0.9068349314784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D. cylindrus</a:t>
            </a: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'[1]Fig 3 b, c y d'!$B$12</c:f>
              <c:strCache>
                <c:ptCount val="1"/>
                <c:pt idx="0">
                  <c:v>losss</c:v>
                </c:pt>
              </c:strCache>
            </c:strRef>
          </c:tx>
          <c:spPr>
            <a:solidFill>
              <a:srgbClr val="D1495B">
                <a:alpha val="50068"/>
              </a:srgbClr>
            </a:solidFill>
            <a:ln>
              <a:noFill/>
            </a:ln>
            <a:effectLst/>
          </c:spPr>
          <c:invertIfNegative val="0"/>
          <c:cat>
            <c:strRef>
              <c:f>'[1]Fig 3 b, c y d'!$A$13:$A$18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d'!$B$40:$B$45</c:f>
              <c:numCache>
                <c:formatCode>#,##0.0</c:formatCode>
                <c:ptCount val="6"/>
                <c:pt idx="0">
                  <c:v>0</c:v>
                </c:pt>
                <c:pt idx="1">
                  <c:v>-0.4720287587</c:v>
                </c:pt>
                <c:pt idx="2" formatCode="#,##0.000">
                  <c:v>-1.28610805E-2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5-4F70-9646-A609162D6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0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millions of Kg CaCO3 km2 yr</a:t>
                </a:r>
              </a:p>
            </c:rich>
          </c:tx>
          <c:layout>
            <c:manualLayout>
              <c:xMode val="edge"/>
              <c:yMode val="edge"/>
              <c:x val="0.16310583378387997"/>
              <c:y val="0.9068349314784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600" i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loss</a:t>
            </a:r>
            <a:endParaRPr lang="en-US" sz="1600" i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574978127734036"/>
          <c:y val="1.934235976789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43775353121655874"/>
          <c:y val="0.12927781449238018"/>
          <c:w val="0.43751634763697606"/>
          <c:h val="0.702531664025070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'[1]Fig 3 b, c y d'!$B$12</c:f>
              <c:strCache>
                <c:ptCount val="1"/>
                <c:pt idx="0">
                  <c:v>losss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'[1]Fig 3 b, c y d'!$A$13:$A$18</c:f>
              <c:strCache>
                <c:ptCount val="6"/>
                <c:pt idx="0">
                  <c:v>Bonanza</c:v>
                </c:pt>
                <c:pt idx="1">
                  <c:v>Tanchacté</c:v>
                </c:pt>
                <c:pt idx="2">
                  <c:v>Limones</c:v>
                </c:pt>
                <c:pt idx="3">
                  <c:v>PM</c:v>
                </c:pt>
                <c:pt idx="4">
                  <c:v>La Pared</c:v>
                </c:pt>
                <c:pt idx="5">
                  <c:v>Jardines</c:v>
                </c:pt>
              </c:strCache>
            </c:strRef>
          </c:cat>
          <c:val>
            <c:numRef>
              <c:f>'[1]Fig 3 b, c y d'!$B$68:$B$73</c:f>
              <c:numCache>
                <c:formatCode>General</c:formatCode>
                <c:ptCount val="6"/>
                <c:pt idx="0">
                  <c:v>-19.1297652149388</c:v>
                </c:pt>
                <c:pt idx="1">
                  <c:v>-7.116406835668875</c:v>
                </c:pt>
                <c:pt idx="2">
                  <c:v>-3.1897441806752882</c:v>
                </c:pt>
                <c:pt idx="3">
                  <c:v>-1.6652234196756905</c:v>
                </c:pt>
                <c:pt idx="4">
                  <c:v>-6.5456347845991703</c:v>
                </c:pt>
                <c:pt idx="5">
                  <c:v>-3.0712201220072575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AEE-BD12-051FC57B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1265950719"/>
        <c:axId val="955149119"/>
      </c:barChart>
      <c:catAx>
        <c:axId val="1265950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55149119"/>
        <c:crosses val="autoZero"/>
        <c:auto val="1"/>
        <c:lblAlgn val="ctr"/>
        <c:lblOffset val="100"/>
        <c:noMultiLvlLbl val="0"/>
      </c:catAx>
      <c:valAx>
        <c:axId val="955149119"/>
        <c:scaling>
          <c:orientation val="minMax"/>
          <c:max val="0"/>
          <c:min val="-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coco3 loss</a:t>
                </a:r>
              </a:p>
            </c:rich>
          </c:tx>
          <c:layout>
            <c:manualLayout>
              <c:xMode val="edge"/>
              <c:yMode val="edge"/>
              <c:x val="0.41799166818782607"/>
              <c:y val="0.9068347972161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2659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122431</xdr:colOff>
      <xdr:row>14</xdr:row>
      <xdr:rowOff>108978</xdr:rowOff>
    </xdr:from>
    <xdr:to>
      <xdr:col>9</xdr:col>
      <xdr:colOff>236731</xdr:colOff>
      <xdr:row>33</xdr:row>
      <xdr:rowOff>77228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3BDFF-EC69-49C3-AA88-ADDC41CF7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459316</xdr:colOff>
      <xdr:row>33</xdr:row>
      <xdr:rowOff>62730</xdr:rowOff>
    </xdr:from>
    <xdr:to>
      <xdr:col>14</xdr:col>
      <xdr:colOff>230767</xdr:colOff>
      <xdr:row>38</xdr:row>
      <xdr:rowOff>173181</xdr:rowOff>
    </xdr:to>
    <xdr:pic>
      <xdr:nvPicPr>
        <xdr:cNvPr id="3" name="Picture 9" descr="Garrick Aden-Buie - Custom Discrete Color Scales for ggplot2">
          <a:extLst>
            <a:ext uri="{FF2B5EF4-FFF2-40B4-BE49-F238E27FC236}">
              <a16:creationId xmlns:a16="http://schemas.microsoft.com/office/drawing/2014/main" id="{E7E0D70C-17E6-4164-995C-799C2E43A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0916" y="6463530"/>
          <a:ext cx="5867451" cy="108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247561</xdr:colOff>
      <xdr:row>14</xdr:row>
      <xdr:rowOff>112518</xdr:rowOff>
    </xdr:from>
    <xdr:to>
      <xdr:col>11</xdr:col>
      <xdr:colOff>361861</xdr:colOff>
      <xdr:row>33</xdr:row>
      <xdr:rowOff>80768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B77CB942-7C89-4EE7-96D7-F363EF04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367367</xdr:colOff>
      <xdr:row>14</xdr:row>
      <xdr:rowOff>93091</xdr:rowOff>
    </xdr:from>
    <xdr:to>
      <xdr:col>13</xdr:col>
      <xdr:colOff>481666</xdr:colOff>
      <xdr:row>33</xdr:row>
      <xdr:rowOff>57263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1CD879AF-7FA6-4A2D-85CA-E2C0B6141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64756</xdr:colOff>
      <xdr:row>36</xdr:row>
      <xdr:rowOff>53119</xdr:rowOff>
    </xdr:from>
    <xdr:to>
      <xdr:col>9</xdr:col>
      <xdr:colOff>2206798</xdr:colOff>
      <xdr:row>41</xdr:row>
      <xdr:rowOff>41412</xdr:rowOff>
    </xdr:to>
    <xdr:pic>
      <xdr:nvPicPr>
        <xdr:cNvPr id="2" name="Picture 8" descr="Garrick Aden-Buie - Custom Discrete Color Scales for ggplot2">
          <a:extLst>
            <a:ext uri="{FF2B5EF4-FFF2-40B4-BE49-F238E27FC236}">
              <a16:creationId xmlns:a16="http://schemas.microsoft.com/office/drawing/2014/main" id="{AD9245BF-E4BF-44F9-90EA-207532BA6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4756" y="6908233"/>
          <a:ext cx="4869656" cy="955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2881642</xdr:colOff>
      <xdr:row>33</xdr:row>
      <xdr:rowOff>159175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465A0C-5FF2-4A82-8909-5D29B45D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2829891</xdr:colOff>
      <xdr:row>14</xdr:row>
      <xdr:rowOff>110435</xdr:rowOff>
    </xdr:from>
    <xdr:to>
      <xdr:col>8</xdr:col>
      <xdr:colOff>2069132</xdr:colOff>
      <xdr:row>34</xdr:row>
      <xdr:rowOff>31362</xdr:rowOff>
    </xdr:to>
    <xdr:graphicFrame macro="">
      <xdr:nvGraphicFramePr>
        <xdr:cNvPr id="11" name="Chart 12">
          <a:extLst>
            <a:ext uri="{FF2B5EF4-FFF2-40B4-BE49-F238E27FC236}">
              <a16:creationId xmlns:a16="http://schemas.microsoft.com/office/drawing/2014/main" id="{4ACED3FF-6037-4672-8487-86248CB2D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1670326</xdr:colOff>
      <xdr:row>14</xdr:row>
      <xdr:rowOff>82827</xdr:rowOff>
    </xdr:from>
    <xdr:to>
      <xdr:col>9</xdr:col>
      <xdr:colOff>841644</xdr:colOff>
      <xdr:row>34</xdr:row>
      <xdr:rowOff>31363</xdr:rowOff>
    </xdr:to>
    <xdr:graphicFrame macro="">
      <xdr:nvGraphicFramePr>
        <xdr:cNvPr id="12" name="Chart 13">
          <a:extLst>
            <a:ext uri="{FF2B5EF4-FFF2-40B4-BE49-F238E27FC236}">
              <a16:creationId xmlns:a16="http://schemas.microsoft.com/office/drawing/2014/main" id="{AD4FA1FB-06A9-44F6-9832-6564A9CE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717826</xdr:colOff>
      <xdr:row>14</xdr:row>
      <xdr:rowOff>27609</xdr:rowOff>
    </xdr:from>
    <xdr:to>
      <xdr:col>9</xdr:col>
      <xdr:colOff>2686766</xdr:colOff>
      <xdr:row>34</xdr:row>
      <xdr:rowOff>31363</xdr:rowOff>
    </xdr:to>
    <xdr:graphicFrame macro="">
      <xdr:nvGraphicFramePr>
        <xdr:cNvPr id="13" name="Chart 14">
          <a:extLst>
            <a:ext uri="{FF2B5EF4-FFF2-40B4-BE49-F238E27FC236}">
              <a16:creationId xmlns:a16="http://schemas.microsoft.com/office/drawing/2014/main" id="{2A379261-B524-4672-B4FF-1257D5B7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2098260</xdr:colOff>
      <xdr:row>14</xdr:row>
      <xdr:rowOff>27609</xdr:rowOff>
    </xdr:from>
    <xdr:to>
      <xdr:col>9</xdr:col>
      <xdr:colOff>4067199</xdr:colOff>
      <xdr:row>33</xdr:row>
      <xdr:rowOff>127993</xdr:rowOff>
    </xdr:to>
    <xdr:graphicFrame macro="">
      <xdr:nvGraphicFramePr>
        <xdr:cNvPr id="14" name="Chart 19">
          <a:extLst>
            <a:ext uri="{FF2B5EF4-FFF2-40B4-BE49-F238E27FC236}">
              <a16:creationId xmlns:a16="http://schemas.microsoft.com/office/drawing/2014/main" id="{8ACA7290-E01E-42C2-909C-E8985228C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Respuesta%20CB/mayo2023/Respuesta_bueno_CB/ultima%20respuesta/someter/someter2/someter_3/Fig3_pan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3a"/>
      <sheetName val="Fig 3 b, c y d"/>
      <sheetName val="Hoja1"/>
      <sheetName val="Hoja2"/>
      <sheetName val="Hoja3"/>
      <sheetName val="Hoja4"/>
      <sheetName val="Hoja5"/>
    </sheetNames>
    <sheetDataSet>
      <sheetData sheetId="0">
        <row r="18">
          <cell r="B18" t="str">
            <v>Healthy</v>
          </cell>
          <cell r="C18" t="str">
            <v>Afflicted</v>
          </cell>
        </row>
        <row r="19">
          <cell r="A19" t="str">
            <v>Bonanza</v>
          </cell>
          <cell r="B19">
            <v>9.0909090909090899</v>
          </cell>
          <cell r="C19">
            <v>10.909090909090908</v>
          </cell>
        </row>
        <row r="20">
          <cell r="A20" t="str">
            <v>Tanchacté</v>
          </cell>
          <cell r="B20">
            <v>3.5170172413793104</v>
          </cell>
          <cell r="C20">
            <v>2.3111827586206894</v>
          </cell>
        </row>
        <row r="21">
          <cell r="A21" t="str">
            <v>Limones</v>
          </cell>
          <cell r="B21">
            <v>2.8878591836734695</v>
          </cell>
          <cell r="C21">
            <v>9.9762408163265306</v>
          </cell>
        </row>
        <row r="22">
          <cell r="A22" t="str">
            <v>PM</v>
          </cell>
          <cell r="B22">
            <v>5.0999999999999996</v>
          </cell>
          <cell r="C22">
            <v>8.5</v>
          </cell>
        </row>
        <row r="23">
          <cell r="A23" t="str">
            <v>La Pared</v>
          </cell>
          <cell r="B23">
            <v>0.4120875</v>
          </cell>
          <cell r="C23">
            <v>6.1813124999999998</v>
          </cell>
        </row>
        <row r="24">
          <cell r="A24" t="str">
            <v>Jardines</v>
          </cell>
          <cell r="B24">
            <v>4.333333333333333</v>
          </cell>
          <cell r="C24">
            <v>2.1666666666666665</v>
          </cell>
        </row>
        <row r="28">
          <cell r="A28" t="str">
            <v>Bonanza</v>
          </cell>
          <cell r="B28">
            <v>10.909066666666668</v>
          </cell>
          <cell r="C28">
            <v>5.4545333333333339</v>
          </cell>
        </row>
        <row r="29">
          <cell r="A29" t="str">
            <v>Tanchacté</v>
          </cell>
          <cell r="B29">
            <v>3.1232727272727274</v>
          </cell>
          <cell r="C29">
            <v>0.55772727272727274</v>
          </cell>
        </row>
        <row r="30">
          <cell r="A30" t="str">
            <v>Limones</v>
          </cell>
          <cell r="B30">
            <v>0.3398066666666667</v>
          </cell>
          <cell r="C30">
            <v>4.757293333333334</v>
          </cell>
        </row>
        <row r="31">
          <cell r="A31" t="str">
            <v>PM</v>
          </cell>
          <cell r="B31">
            <v>9.7655172413793121</v>
          </cell>
          <cell r="C31">
            <v>13.834482758620691</v>
          </cell>
        </row>
        <row r="32">
          <cell r="A32" t="str">
            <v>La Pared</v>
          </cell>
          <cell r="B32">
            <v>1.97804</v>
          </cell>
          <cell r="C32">
            <v>2.96706</v>
          </cell>
        </row>
        <row r="33">
          <cell r="A33" t="str">
            <v>Jardines</v>
          </cell>
          <cell r="B33">
            <v>8.4</v>
          </cell>
          <cell r="C33">
            <v>12.6</v>
          </cell>
        </row>
        <row r="46">
          <cell r="A46" t="str">
            <v>Bonanza</v>
          </cell>
          <cell r="B46">
            <v>0</v>
          </cell>
          <cell r="E46">
            <v>0</v>
          </cell>
        </row>
        <row r="47">
          <cell r="A47" t="str">
            <v>Tanchacté</v>
          </cell>
          <cell r="B47">
            <v>0</v>
          </cell>
          <cell r="E47">
            <v>1</v>
          </cell>
        </row>
        <row r="48">
          <cell r="A48" t="str">
            <v>Limones</v>
          </cell>
          <cell r="B48">
            <v>0</v>
          </cell>
          <cell r="E48">
            <v>0</v>
          </cell>
        </row>
        <row r="49">
          <cell r="A49" t="str">
            <v>PM</v>
          </cell>
          <cell r="B49">
            <v>0</v>
          </cell>
          <cell r="E49">
            <v>0</v>
          </cell>
        </row>
        <row r="50">
          <cell r="A50" t="str">
            <v>La Pared</v>
          </cell>
          <cell r="B50">
            <v>0</v>
          </cell>
          <cell r="E50">
            <v>0</v>
          </cell>
        </row>
        <row r="51">
          <cell r="A51" t="str">
            <v>Jardines</v>
          </cell>
          <cell r="B51">
            <v>0</v>
          </cell>
          <cell r="E51">
            <v>1</v>
          </cell>
        </row>
      </sheetData>
      <sheetData sheetId="1">
        <row r="12">
          <cell r="B12" t="str">
            <v>losss</v>
          </cell>
          <cell r="C12" t="str">
            <v>fixed</v>
          </cell>
        </row>
        <row r="13">
          <cell r="A13" t="str">
            <v>Bonanza</v>
          </cell>
          <cell r="B13">
            <v>-1.4400145517</v>
          </cell>
          <cell r="C13">
            <v>2.6482024184999999</v>
          </cell>
        </row>
        <row r="14">
          <cell r="A14" t="str">
            <v>Tanchacté</v>
          </cell>
          <cell r="B14">
            <v>-0.67219729810000006</v>
          </cell>
          <cell r="C14">
            <v>1.3971599653</v>
          </cell>
        </row>
        <row r="15">
          <cell r="A15" t="str">
            <v>Limones</v>
          </cell>
          <cell r="B15">
            <v>-0.48589443960000001</v>
          </cell>
          <cell r="C15">
            <v>1.1004966239</v>
          </cell>
        </row>
        <row r="16">
          <cell r="A16" t="str">
            <v>PM</v>
          </cell>
          <cell r="B16">
            <v>-0.1001003867</v>
          </cell>
          <cell r="C16">
            <v>0.23271968669999998</v>
          </cell>
        </row>
        <row r="17">
          <cell r="A17" t="str">
            <v>La Pared</v>
          </cell>
          <cell r="B17">
            <v>-0.51434853059999996</v>
          </cell>
          <cell r="C17">
            <v>1.0470666515</v>
          </cell>
        </row>
        <row r="18">
          <cell r="A18" t="str">
            <v>Jardines</v>
          </cell>
          <cell r="B18">
            <v>-0.26653272080000001</v>
          </cell>
          <cell r="C18">
            <v>0.54299336519999997</v>
          </cell>
        </row>
        <row r="22">
          <cell r="B22">
            <v>-9.3953255399999991E-2</v>
          </cell>
          <cell r="C22">
            <v>2.0355508903000001</v>
          </cell>
        </row>
        <row r="23">
          <cell r="B23">
            <v>-4.5144686400000009E-2</v>
          </cell>
          <cell r="C23">
            <v>0.1459369747</v>
          </cell>
        </row>
        <row r="24">
          <cell r="B24">
            <v>-3.5741065199999998E-2</v>
          </cell>
          <cell r="C24">
            <v>6.3911085199999995E-2</v>
          </cell>
        </row>
        <row r="25">
          <cell r="B25">
            <v>-0.1223642499</v>
          </cell>
          <cell r="C25">
            <v>0.159175489</v>
          </cell>
        </row>
        <row r="26">
          <cell r="B26">
            <v>-1.68066381E-2</v>
          </cell>
          <cell r="C26">
            <v>2.8939127799999999E-2</v>
          </cell>
        </row>
        <row r="27">
          <cell r="B27">
            <v>-0.34829388</v>
          </cell>
          <cell r="C27">
            <v>0.20270926710000001</v>
          </cell>
        </row>
        <row r="40">
          <cell r="B40">
            <v>0</v>
          </cell>
          <cell r="C40">
            <v>0</v>
          </cell>
        </row>
        <row r="41">
          <cell r="B41">
            <v>-0.4720287587</v>
          </cell>
          <cell r="C41">
            <v>1.5802701921000002</v>
          </cell>
        </row>
        <row r="42">
          <cell r="B42">
            <v>-1.28610805E-2</v>
          </cell>
          <cell r="C42">
            <v>1.1524864400000001E-2</v>
          </cell>
        </row>
        <row r="43">
          <cell r="B43">
            <v>0</v>
          </cell>
          <cell r="C43">
            <v>0</v>
          </cell>
        </row>
        <row r="44">
          <cell r="B44">
            <v>0</v>
          </cell>
          <cell r="C44">
            <v>0</v>
          </cell>
        </row>
        <row r="45">
          <cell r="B45">
            <v>0</v>
          </cell>
          <cell r="C45">
            <v>0</v>
          </cell>
        </row>
        <row r="58">
          <cell r="B58" t="str">
            <v>Other spp</v>
          </cell>
          <cell r="C58" t="str">
            <v>O. faveolata</v>
          </cell>
          <cell r="D58" t="str">
            <v>D. cylindrus</v>
          </cell>
          <cell r="E58" t="str">
            <v>S. siderea</v>
          </cell>
          <cell r="F58" t="str">
            <v>P. strigosa</v>
          </cell>
        </row>
        <row r="59">
          <cell r="A59" t="str">
            <v>Bonanza</v>
          </cell>
          <cell r="B59">
            <v>1.017876</v>
          </cell>
          <cell r="C59">
            <v>0.5183627878</v>
          </cell>
          <cell r="D59">
            <v>0</v>
          </cell>
          <cell r="E59">
            <v>2.1295041457000004</v>
          </cell>
          <cell r="F59">
            <v>4.0882169701999995</v>
          </cell>
        </row>
        <row r="60">
          <cell r="A60" t="str">
            <v>Tanchacté</v>
          </cell>
          <cell r="B60">
            <v>5.9543080000000002</v>
          </cell>
          <cell r="C60">
            <v>6.0532132636</v>
          </cell>
          <cell r="D60">
            <v>2.0522989508</v>
          </cell>
          <cell r="E60">
            <v>0.19108166110000002</v>
          </cell>
          <cell r="F60">
            <v>2.0693572634000001</v>
          </cell>
        </row>
        <row r="61">
          <cell r="A61" t="str">
            <v>Limones</v>
          </cell>
          <cell r="B61">
            <v>12.608803</v>
          </cell>
          <cell r="C61">
            <v>1.7143185616999999</v>
          </cell>
          <cell r="D61">
            <v>2.4385944900000001E-2</v>
          </cell>
          <cell r="E61">
            <v>9.96521504E-2</v>
          </cell>
          <cell r="F61">
            <v>1.5863910635</v>
          </cell>
        </row>
        <row r="62">
          <cell r="A62" t="str">
            <v>PM</v>
          </cell>
          <cell r="B62">
            <v>4.2022579999999996</v>
          </cell>
          <cell r="C62">
            <v>3.7255929331000002</v>
          </cell>
          <cell r="D62">
            <v>0</v>
          </cell>
          <cell r="E62">
            <v>0.2815397389</v>
          </cell>
          <cell r="F62">
            <v>0.33282007339999997</v>
          </cell>
        </row>
        <row r="63">
          <cell r="A63" t="str">
            <v>La Pared</v>
          </cell>
          <cell r="B63">
            <v>4.2934970000000003</v>
          </cell>
          <cell r="C63">
            <v>2.0540191651000002</v>
          </cell>
          <cell r="D63">
            <v>0</v>
          </cell>
          <cell r="E63">
            <v>4.5745765899999999E-2</v>
          </cell>
          <cell r="F63">
            <v>1.5614151821</v>
          </cell>
        </row>
        <row r="64">
          <cell r="A64" t="str">
            <v>Jardines</v>
          </cell>
          <cell r="B64">
            <v>6.4658550000000004</v>
          </cell>
          <cell r="C64">
            <v>4.8644003403000005</v>
          </cell>
          <cell r="D64">
            <v>0</v>
          </cell>
          <cell r="E64">
            <v>0.55100314709999998</v>
          </cell>
          <cell r="F64">
            <v>0.80952608599999998</v>
          </cell>
        </row>
        <row r="68">
          <cell r="B68">
            <v>-19.1297652149388</v>
          </cell>
        </row>
        <row r="69">
          <cell r="B69">
            <v>-7.116406835668875</v>
          </cell>
        </row>
        <row r="70">
          <cell r="B70">
            <v>-3.1897441806752882</v>
          </cell>
        </row>
        <row r="71">
          <cell r="B71">
            <v>-1.6652234196756905</v>
          </cell>
        </row>
        <row r="72">
          <cell r="B72">
            <v>-6.5456347845991703</v>
          </cell>
        </row>
        <row r="73">
          <cell r="B73">
            <v>-3.0712201220072575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4E5B-2E93-49D2-947D-DAE636C6AED9}">
  <dimension ref="A1:Y53"/>
  <sheetViews>
    <sheetView workbookViewId="0">
      <selection activeCell="F14" sqref="F14"/>
    </sheetView>
  </sheetViews>
  <sheetFormatPr baseColWidth="10" defaultRowHeight="15" x14ac:dyDescent="0.25"/>
  <cols>
    <col min="1" max="1" width="20.5703125" customWidth="1"/>
  </cols>
  <sheetData>
    <row r="1" spans="1:14" ht="15.75" thickBot="1" x14ac:dyDescent="0.3">
      <c r="A1" s="1" t="s">
        <v>0</v>
      </c>
      <c r="B1" s="1"/>
      <c r="C1" s="1"/>
      <c r="D1" s="1"/>
    </row>
    <row r="2" spans="1:14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H2" s="2" t="s">
        <v>1</v>
      </c>
      <c r="I2" s="3" t="s">
        <v>3</v>
      </c>
      <c r="J2" s="3" t="s">
        <v>4</v>
      </c>
      <c r="K2" s="3" t="s">
        <v>6</v>
      </c>
      <c r="L2" s="3" t="s">
        <v>5</v>
      </c>
      <c r="M2" s="4" t="s">
        <v>7</v>
      </c>
    </row>
    <row r="3" spans="1:14" x14ac:dyDescent="0.25">
      <c r="A3" s="5" t="s">
        <v>8</v>
      </c>
      <c r="B3" s="6" t="s">
        <v>9</v>
      </c>
      <c r="C3" s="7">
        <v>10</v>
      </c>
      <c r="D3" s="6">
        <v>12</v>
      </c>
      <c r="E3" s="8">
        <v>0</v>
      </c>
      <c r="H3" s="9" t="s">
        <v>8</v>
      </c>
      <c r="I3" s="10">
        <v>20</v>
      </c>
      <c r="J3" s="11">
        <v>16.363600000000002</v>
      </c>
      <c r="K3" s="11">
        <v>0.90910000000000002</v>
      </c>
      <c r="L3" s="11">
        <v>0</v>
      </c>
      <c r="M3" s="12">
        <v>62.727200000000003</v>
      </c>
      <c r="N3" s="11">
        <f>SUM(I3:M3)</f>
        <v>99.999900000000011</v>
      </c>
    </row>
    <row r="4" spans="1:14" ht="15.75" thickBot="1" x14ac:dyDescent="0.3">
      <c r="A4" s="13" t="s">
        <v>8</v>
      </c>
      <c r="B4" s="14" t="s">
        <v>10</v>
      </c>
      <c r="C4" s="15">
        <v>12</v>
      </c>
      <c r="D4" s="14">
        <v>6</v>
      </c>
      <c r="E4" s="16">
        <v>0</v>
      </c>
      <c r="H4" s="9" t="s">
        <v>11</v>
      </c>
      <c r="I4" s="10">
        <v>5.8281999999999998</v>
      </c>
      <c r="J4" s="11">
        <v>3.681</v>
      </c>
      <c r="K4" s="11">
        <v>9.5091999999999999</v>
      </c>
      <c r="L4" s="11">
        <v>0.30674846625766872</v>
      </c>
      <c r="M4" s="12">
        <v>80.674851533742327</v>
      </c>
      <c r="N4" s="11">
        <f t="shared" ref="N4:N8" si="0">SUM(I4:M4)</f>
        <v>100</v>
      </c>
    </row>
    <row r="5" spans="1:14" x14ac:dyDescent="0.25">
      <c r="A5" s="9" t="s">
        <v>11</v>
      </c>
      <c r="B5" s="6" t="s">
        <v>9</v>
      </c>
      <c r="C5" s="17">
        <v>35</v>
      </c>
      <c r="D5">
        <v>28</v>
      </c>
      <c r="E5" s="18">
        <v>0</v>
      </c>
      <c r="H5" s="9" t="s">
        <v>12</v>
      </c>
      <c r="I5" s="10">
        <v>12.864100000000001</v>
      </c>
      <c r="J5" s="11">
        <v>5.0971000000000002</v>
      </c>
      <c r="K5" s="11">
        <v>5.3971</v>
      </c>
      <c r="L5" s="19">
        <v>0</v>
      </c>
      <c r="M5" s="12">
        <v>76.698999999999998</v>
      </c>
      <c r="N5" s="11">
        <f t="shared" si="0"/>
        <v>100.0573</v>
      </c>
    </row>
    <row r="6" spans="1:14" ht="15.75" thickBot="1" x14ac:dyDescent="0.3">
      <c r="A6" s="9" t="s">
        <v>11</v>
      </c>
      <c r="B6" s="14" t="s">
        <v>10</v>
      </c>
      <c r="C6" s="17">
        <v>23</v>
      </c>
      <c r="D6">
        <v>5</v>
      </c>
      <c r="E6" s="18">
        <v>1</v>
      </c>
      <c r="H6" s="9" t="s">
        <v>13</v>
      </c>
      <c r="I6" s="10">
        <v>13.6</v>
      </c>
      <c r="J6" s="11">
        <v>23.6</v>
      </c>
      <c r="K6" s="11">
        <v>9.6</v>
      </c>
      <c r="L6" s="11">
        <v>0</v>
      </c>
      <c r="M6" s="12">
        <v>53.2</v>
      </c>
      <c r="N6" s="11">
        <f t="shared" si="0"/>
        <v>100</v>
      </c>
    </row>
    <row r="7" spans="1:14" x14ac:dyDescent="0.25">
      <c r="A7" s="5" t="s">
        <v>12</v>
      </c>
      <c r="B7" s="6" t="s">
        <v>9</v>
      </c>
      <c r="C7" s="7">
        <v>9</v>
      </c>
      <c r="D7" s="6">
        <v>1</v>
      </c>
      <c r="E7" s="8">
        <v>0</v>
      </c>
      <c r="H7" s="9" t="s">
        <v>14</v>
      </c>
      <c r="I7" s="10">
        <v>6.5933999999999999</v>
      </c>
      <c r="J7" s="11">
        <v>4.9451000000000001</v>
      </c>
      <c r="K7" s="11">
        <v>4.1208999999999998</v>
      </c>
      <c r="L7" s="11">
        <v>0</v>
      </c>
      <c r="M7" s="12">
        <v>83.840699999999998</v>
      </c>
      <c r="N7" s="11">
        <f t="shared" si="0"/>
        <v>99.500100000000003</v>
      </c>
    </row>
    <row r="8" spans="1:14" ht="15.75" thickBot="1" x14ac:dyDescent="0.3">
      <c r="A8" s="13" t="s">
        <v>12</v>
      </c>
      <c r="B8" s="14" t="s">
        <v>10</v>
      </c>
      <c r="C8" s="15">
        <v>40</v>
      </c>
      <c r="D8" s="14">
        <v>14</v>
      </c>
      <c r="E8" s="16">
        <v>0</v>
      </c>
      <c r="H8" s="13" t="s">
        <v>15</v>
      </c>
      <c r="I8" s="20">
        <v>6.5</v>
      </c>
      <c r="J8" s="21">
        <v>21</v>
      </c>
      <c r="K8" s="21">
        <v>6.5</v>
      </c>
      <c r="L8" s="21">
        <v>0.5</v>
      </c>
      <c r="M8" s="22">
        <v>65.5</v>
      </c>
      <c r="N8" s="11">
        <f t="shared" si="0"/>
        <v>100</v>
      </c>
    </row>
    <row r="9" spans="1:14" x14ac:dyDescent="0.25">
      <c r="A9" s="9" t="s">
        <v>13</v>
      </c>
      <c r="B9" s="6" t="s">
        <v>9</v>
      </c>
      <c r="C9" s="17">
        <v>12</v>
      </c>
      <c r="D9">
        <v>24</v>
      </c>
      <c r="E9" s="18">
        <v>0</v>
      </c>
    </row>
    <row r="10" spans="1:14" ht="15.75" thickBot="1" x14ac:dyDescent="0.3">
      <c r="A10" s="9" t="s">
        <v>13</v>
      </c>
      <c r="B10" s="14" t="s">
        <v>10</v>
      </c>
      <c r="C10" s="17">
        <v>20</v>
      </c>
      <c r="D10">
        <v>34</v>
      </c>
      <c r="E10" s="18">
        <v>0</v>
      </c>
    </row>
    <row r="11" spans="1:14" x14ac:dyDescent="0.25">
      <c r="A11" s="5" t="s">
        <v>16</v>
      </c>
      <c r="B11" s="6" t="s">
        <v>9</v>
      </c>
      <c r="C11" s="7">
        <v>1</v>
      </c>
      <c r="D11" s="6">
        <v>16</v>
      </c>
      <c r="E11" s="8">
        <v>0</v>
      </c>
    </row>
    <row r="12" spans="1:14" ht="15.75" thickBot="1" x14ac:dyDescent="0.3">
      <c r="A12" s="13" t="s">
        <v>16</v>
      </c>
      <c r="B12" s="14" t="s">
        <v>10</v>
      </c>
      <c r="C12" s="15">
        <v>15</v>
      </c>
      <c r="D12" s="14">
        <v>24</v>
      </c>
      <c r="E12" s="16">
        <v>0</v>
      </c>
    </row>
    <row r="13" spans="1:14" x14ac:dyDescent="0.25">
      <c r="A13" s="9" t="s">
        <v>15</v>
      </c>
      <c r="B13" s="6" t="s">
        <v>9</v>
      </c>
      <c r="C13" s="17">
        <v>12</v>
      </c>
      <c r="D13">
        <v>16</v>
      </c>
      <c r="E13" s="18">
        <v>0</v>
      </c>
    </row>
    <row r="14" spans="1:14" ht="15.75" thickBot="1" x14ac:dyDescent="0.3">
      <c r="A14" s="13" t="s">
        <v>15</v>
      </c>
      <c r="B14" s="14" t="s">
        <v>10</v>
      </c>
      <c r="C14" s="15">
        <v>6</v>
      </c>
      <c r="D14" s="14">
        <v>24</v>
      </c>
      <c r="E14" s="16">
        <v>1</v>
      </c>
    </row>
    <row r="17" spans="1:25" ht="15.75" thickBot="1" x14ac:dyDescent="0.3"/>
    <row r="18" spans="1:25" ht="15.75" thickBot="1" x14ac:dyDescent="0.3">
      <c r="A18" s="23" t="s">
        <v>17</v>
      </c>
      <c r="B18" s="24" t="s">
        <v>18</v>
      </c>
      <c r="C18" s="25" t="s">
        <v>10</v>
      </c>
      <c r="D18" s="26" t="s">
        <v>19</v>
      </c>
    </row>
    <row r="19" spans="1:25" x14ac:dyDescent="0.25">
      <c r="A19" s="27" t="s">
        <v>8</v>
      </c>
      <c r="B19" s="28">
        <v>9.0909090909090899</v>
      </c>
      <c r="C19" s="28">
        <v>10.909090909090908</v>
      </c>
      <c r="D19" s="29">
        <f>SUM(B19:C19)</f>
        <v>20</v>
      </c>
      <c r="T19" s="30"/>
      <c r="U19" s="30"/>
      <c r="V19" s="30"/>
      <c r="W19" s="30"/>
      <c r="X19" s="30"/>
      <c r="Y19" s="30"/>
    </row>
    <row r="20" spans="1:25" x14ac:dyDescent="0.25">
      <c r="A20" s="31" t="s">
        <v>11</v>
      </c>
      <c r="B20" s="28">
        <v>3.5170172413793104</v>
      </c>
      <c r="C20" s="28">
        <v>2.3111827586206894</v>
      </c>
      <c r="D20" s="29">
        <f t="shared" ref="D20:D24" si="1">SUM(B20:C20)</f>
        <v>5.8281999999999998</v>
      </c>
      <c r="T20" s="30"/>
      <c r="U20" s="30"/>
      <c r="V20" s="30"/>
      <c r="W20" s="30"/>
      <c r="X20" s="30"/>
      <c r="Y20" s="30"/>
    </row>
    <row r="21" spans="1:25" x14ac:dyDescent="0.25">
      <c r="A21" s="31" t="s">
        <v>12</v>
      </c>
      <c r="B21" s="28">
        <v>2.8878591836734695</v>
      </c>
      <c r="C21" s="28">
        <v>9.9762408163265306</v>
      </c>
      <c r="D21" s="29">
        <f t="shared" si="1"/>
        <v>12.864100000000001</v>
      </c>
      <c r="T21" s="30"/>
      <c r="U21" s="30"/>
      <c r="V21" s="30"/>
      <c r="W21" s="30"/>
      <c r="X21" s="30"/>
      <c r="Y21" s="30"/>
    </row>
    <row r="22" spans="1:25" x14ac:dyDescent="0.25">
      <c r="A22" s="31" t="s">
        <v>13</v>
      </c>
      <c r="B22" s="28">
        <v>5.0999999999999996</v>
      </c>
      <c r="C22" s="28">
        <v>8.5</v>
      </c>
      <c r="D22" s="29">
        <f t="shared" si="1"/>
        <v>13.6</v>
      </c>
      <c r="T22" s="30"/>
      <c r="U22" s="30"/>
      <c r="V22" s="30"/>
      <c r="W22" s="30"/>
      <c r="X22" s="30"/>
      <c r="Y22" s="30"/>
    </row>
    <row r="23" spans="1:25" x14ac:dyDescent="0.25">
      <c r="A23" s="31" t="s">
        <v>14</v>
      </c>
      <c r="B23" s="28">
        <v>0.4120875</v>
      </c>
      <c r="C23" s="28">
        <v>6.1813124999999998</v>
      </c>
      <c r="D23" s="29">
        <f t="shared" si="1"/>
        <v>6.5933999999999999</v>
      </c>
      <c r="T23" s="30"/>
      <c r="U23" s="30"/>
      <c r="V23" s="30"/>
      <c r="W23" s="30"/>
      <c r="X23" s="30"/>
      <c r="Y23" s="30"/>
    </row>
    <row r="24" spans="1:25" x14ac:dyDescent="0.25">
      <c r="A24" s="31" t="s">
        <v>15</v>
      </c>
      <c r="B24" s="28">
        <v>4.333333333333333</v>
      </c>
      <c r="C24" s="28">
        <v>2.1666666666666665</v>
      </c>
      <c r="D24" s="29">
        <f t="shared" si="1"/>
        <v>6.5</v>
      </c>
      <c r="T24" s="30"/>
      <c r="U24" s="30"/>
      <c r="V24" s="30"/>
      <c r="W24" s="30"/>
      <c r="X24" s="30"/>
      <c r="Y24" s="30"/>
    </row>
    <row r="26" spans="1:25" ht="15.75" thickBot="1" x14ac:dyDescent="0.3"/>
    <row r="27" spans="1:25" ht="15.75" thickBot="1" x14ac:dyDescent="0.3">
      <c r="A27" s="23" t="s">
        <v>20</v>
      </c>
      <c r="B27" s="24" t="s">
        <v>18</v>
      </c>
      <c r="C27" s="25" t="s">
        <v>10</v>
      </c>
      <c r="D27" s="26" t="s">
        <v>19</v>
      </c>
    </row>
    <row r="28" spans="1:25" x14ac:dyDescent="0.25">
      <c r="A28" s="27" t="s">
        <v>8</v>
      </c>
      <c r="B28" s="28">
        <v>10.909066666666668</v>
      </c>
      <c r="C28" s="28">
        <v>5.4545333333333339</v>
      </c>
      <c r="D28" s="29">
        <f t="shared" ref="D28:D33" si="2">SUM(B28:C28)</f>
        <v>16.363600000000002</v>
      </c>
    </row>
    <row r="29" spans="1:25" x14ac:dyDescent="0.25">
      <c r="A29" s="31" t="s">
        <v>11</v>
      </c>
      <c r="B29" s="28">
        <v>3.1232727272727274</v>
      </c>
      <c r="C29" s="28">
        <v>0.55772727272727274</v>
      </c>
      <c r="D29" s="29">
        <f t="shared" si="2"/>
        <v>3.681</v>
      </c>
    </row>
    <row r="30" spans="1:25" x14ac:dyDescent="0.25">
      <c r="A30" s="31" t="s">
        <v>12</v>
      </c>
      <c r="B30" s="28">
        <v>0.3398066666666667</v>
      </c>
      <c r="C30" s="28">
        <v>4.757293333333334</v>
      </c>
      <c r="D30" s="29">
        <f t="shared" si="2"/>
        <v>5.0971000000000011</v>
      </c>
    </row>
    <row r="31" spans="1:25" x14ac:dyDescent="0.25">
      <c r="A31" s="31" t="s">
        <v>13</v>
      </c>
      <c r="B31" s="28">
        <v>9.7655172413793121</v>
      </c>
      <c r="C31" s="28">
        <v>13.834482758620691</v>
      </c>
      <c r="D31" s="29">
        <f t="shared" si="2"/>
        <v>23.6</v>
      </c>
    </row>
    <row r="32" spans="1:25" x14ac:dyDescent="0.25">
      <c r="A32" s="31" t="s">
        <v>14</v>
      </c>
      <c r="B32" s="28">
        <v>1.97804</v>
      </c>
      <c r="C32" s="28">
        <v>2.96706</v>
      </c>
      <c r="D32" s="29">
        <f t="shared" si="2"/>
        <v>4.9451000000000001</v>
      </c>
    </row>
    <row r="33" spans="1:6" x14ac:dyDescent="0.25">
      <c r="A33" s="31" t="s">
        <v>15</v>
      </c>
      <c r="B33" s="28">
        <v>8.4</v>
      </c>
      <c r="C33" s="28">
        <v>12.6</v>
      </c>
      <c r="D33" s="29">
        <f t="shared" si="2"/>
        <v>21</v>
      </c>
    </row>
    <row r="35" spans="1:6" ht="15.75" thickBot="1" x14ac:dyDescent="0.3"/>
    <row r="36" spans="1:6" ht="15.75" thickBot="1" x14ac:dyDescent="0.3">
      <c r="A36" s="23" t="s">
        <v>22</v>
      </c>
      <c r="B36" s="24" t="s">
        <v>18</v>
      </c>
      <c r="C36" s="25" t="s">
        <v>10</v>
      </c>
      <c r="D36" s="26" t="s">
        <v>19</v>
      </c>
      <c r="E36" s="26"/>
    </row>
    <row r="37" spans="1:6" x14ac:dyDescent="0.25">
      <c r="A37" s="27" t="s">
        <v>8</v>
      </c>
      <c r="B37" s="28">
        <v>0</v>
      </c>
      <c r="C37" s="28">
        <v>0</v>
      </c>
      <c r="D37" s="29">
        <f t="shared" ref="D37:D41" si="3">SUM(B37:C37)</f>
        <v>0</v>
      </c>
      <c r="E37">
        <v>0</v>
      </c>
    </row>
    <row r="38" spans="1:6" x14ac:dyDescent="0.25">
      <c r="A38" s="31" t="s">
        <v>11</v>
      </c>
      <c r="B38" s="28">
        <v>0</v>
      </c>
      <c r="C38" s="28">
        <v>1</v>
      </c>
      <c r="D38" s="29">
        <f>SUM(B38:C38)</f>
        <v>1</v>
      </c>
      <c r="E38">
        <f>1</f>
        <v>1</v>
      </c>
    </row>
    <row r="39" spans="1:6" x14ac:dyDescent="0.25">
      <c r="A39" s="31" t="s">
        <v>12</v>
      </c>
      <c r="B39" s="28">
        <v>0</v>
      </c>
      <c r="C39" s="28">
        <v>0</v>
      </c>
      <c r="D39" s="29">
        <f t="shared" si="3"/>
        <v>0</v>
      </c>
      <c r="E39">
        <f t="shared" ref="E39:E42" si="4">C39*2.5</f>
        <v>0</v>
      </c>
    </row>
    <row r="40" spans="1:6" x14ac:dyDescent="0.25">
      <c r="A40" s="31" t="s">
        <v>13</v>
      </c>
      <c r="B40" s="28">
        <v>0</v>
      </c>
      <c r="C40" s="28">
        <v>0</v>
      </c>
      <c r="D40" s="29">
        <f t="shared" si="3"/>
        <v>0</v>
      </c>
      <c r="E40">
        <f t="shared" si="4"/>
        <v>0</v>
      </c>
    </row>
    <row r="41" spans="1:6" x14ac:dyDescent="0.25">
      <c r="A41" s="31" t="s">
        <v>14</v>
      </c>
      <c r="B41" s="28">
        <v>0</v>
      </c>
      <c r="C41" s="28">
        <v>0</v>
      </c>
      <c r="D41" s="29">
        <f t="shared" si="3"/>
        <v>0</v>
      </c>
      <c r="E41">
        <f t="shared" si="4"/>
        <v>0</v>
      </c>
    </row>
    <row r="42" spans="1:6" x14ac:dyDescent="0.25">
      <c r="A42" s="31" t="s">
        <v>15</v>
      </c>
      <c r="B42" s="28">
        <v>0</v>
      </c>
      <c r="C42" s="28">
        <v>1</v>
      </c>
      <c r="D42" s="29">
        <f>SUM(B42:C42)</f>
        <v>1</v>
      </c>
      <c r="E42">
        <f>1</f>
        <v>1</v>
      </c>
    </row>
    <row r="44" spans="1:6" x14ac:dyDescent="0.25">
      <c r="A44" s="44"/>
      <c r="B44" s="44"/>
      <c r="C44" s="44"/>
      <c r="D44" s="44"/>
      <c r="E44" s="44"/>
      <c r="F44" s="44"/>
    </row>
    <row r="45" spans="1:6" x14ac:dyDescent="0.25">
      <c r="A45" s="45"/>
      <c r="B45" s="45"/>
      <c r="C45" s="45"/>
      <c r="D45" s="45"/>
      <c r="E45" s="44"/>
      <c r="F45" s="44"/>
    </row>
    <row r="46" spans="1:6" x14ac:dyDescent="0.25">
      <c r="A46" s="44"/>
      <c r="B46" s="46"/>
      <c r="C46" s="46"/>
      <c r="D46" s="47"/>
      <c r="E46" s="44"/>
      <c r="F46" s="44"/>
    </row>
    <row r="47" spans="1:6" x14ac:dyDescent="0.25">
      <c r="A47" s="44"/>
      <c r="B47" s="46"/>
      <c r="C47" s="46"/>
      <c r="D47" s="47"/>
      <c r="E47" s="44"/>
      <c r="F47" s="44"/>
    </row>
    <row r="48" spans="1:6" x14ac:dyDescent="0.25">
      <c r="A48" s="44"/>
      <c r="B48" s="46"/>
      <c r="C48" s="46"/>
      <c r="D48" s="47"/>
      <c r="E48" s="44"/>
      <c r="F48" s="44"/>
    </row>
    <row r="49" spans="1:6" x14ac:dyDescent="0.25">
      <c r="A49" s="44"/>
      <c r="B49" s="46"/>
      <c r="C49" s="46"/>
      <c r="D49" s="47"/>
      <c r="E49" s="44"/>
      <c r="F49" s="44"/>
    </row>
    <row r="50" spans="1:6" x14ac:dyDescent="0.25">
      <c r="A50" s="44"/>
      <c r="B50" s="46"/>
      <c r="C50" s="46"/>
      <c r="D50" s="47"/>
      <c r="E50" s="44"/>
      <c r="F50" s="44"/>
    </row>
    <row r="51" spans="1:6" x14ac:dyDescent="0.25">
      <c r="A51" s="44"/>
      <c r="B51" s="46"/>
      <c r="C51" s="46"/>
      <c r="D51" s="47"/>
      <c r="E51" s="44"/>
      <c r="F51" s="44"/>
    </row>
    <row r="52" spans="1:6" x14ac:dyDescent="0.25">
      <c r="A52" s="44"/>
      <c r="B52" s="44"/>
      <c r="C52" s="44"/>
      <c r="D52" s="44"/>
      <c r="E52" s="44"/>
      <c r="F52" s="44"/>
    </row>
    <row r="53" spans="1:6" x14ac:dyDescent="0.25">
      <c r="A53" s="44"/>
      <c r="B53" s="44"/>
      <c r="C53" s="44"/>
      <c r="D53" s="44"/>
      <c r="E53" s="44"/>
      <c r="F53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3206-5088-4F92-8DA3-0B4895A85E2B}">
  <dimension ref="A1:J74"/>
  <sheetViews>
    <sheetView tabSelected="1" topLeftCell="D1" zoomScale="66" zoomScaleNormal="66" workbookViewId="0">
      <selection activeCell="K8" sqref="K8"/>
    </sheetView>
  </sheetViews>
  <sheetFormatPr baseColWidth="10" defaultRowHeight="15" x14ac:dyDescent="0.25"/>
  <cols>
    <col min="1" max="1" width="15.5703125" customWidth="1"/>
    <col min="2" max="2" width="40.42578125" customWidth="1"/>
    <col min="3" max="3" width="38.7109375" customWidth="1"/>
    <col min="4" max="4" width="47.5703125" customWidth="1"/>
    <col min="5" max="5" width="39.85546875" customWidth="1"/>
    <col min="6" max="6" width="36.140625" customWidth="1"/>
    <col min="7" max="7" width="23.42578125" bestFit="1" customWidth="1"/>
    <col min="8" max="8" width="43.85546875" customWidth="1"/>
    <col min="9" max="9" width="40.85546875" bestFit="1" customWidth="1"/>
    <col min="10" max="10" width="66" customWidth="1"/>
  </cols>
  <sheetData>
    <row r="1" spans="1:10" ht="15.75" thickBot="1" x14ac:dyDescent="0.3">
      <c r="A1" s="32" t="s">
        <v>24</v>
      </c>
      <c r="B1" s="33" t="s">
        <v>25</v>
      </c>
      <c r="C1" s="34" t="s">
        <v>26</v>
      </c>
      <c r="D1" s="34" t="s">
        <v>27</v>
      </c>
      <c r="E1" s="34" t="s">
        <v>28</v>
      </c>
      <c r="F1" s="34" t="s">
        <v>29</v>
      </c>
      <c r="G1" s="34"/>
      <c r="H1" s="34" t="s">
        <v>30</v>
      </c>
      <c r="I1" s="34" t="s">
        <v>31</v>
      </c>
      <c r="J1" s="35" t="s">
        <v>32</v>
      </c>
    </row>
    <row r="2" spans="1:10" x14ac:dyDescent="0.25">
      <c r="A2" t="s">
        <v>8</v>
      </c>
      <c r="B2" s="48">
        <v>-1440014.5517</v>
      </c>
      <c r="C2" s="48">
        <v>2648202.4185000001</v>
      </c>
      <c r="D2" s="48">
        <v>-31317.751799999998</v>
      </c>
      <c r="E2" s="48">
        <v>2035550.8903000001</v>
      </c>
      <c r="F2" s="48">
        <v>518362.78779999999</v>
      </c>
      <c r="G2" s="48"/>
      <c r="H2" s="48">
        <v>0</v>
      </c>
      <c r="I2" s="48">
        <v>0</v>
      </c>
      <c r="J2" s="48">
        <v>1017876.0199</v>
      </c>
    </row>
    <row r="3" spans="1:10" x14ac:dyDescent="0.25">
      <c r="A3" t="s">
        <v>11</v>
      </c>
      <c r="B3" s="48">
        <v>-672197.29810000001</v>
      </c>
      <c r="C3" s="48">
        <v>1397159.9653</v>
      </c>
      <c r="D3" s="48">
        <v>-15048.228800000001</v>
      </c>
      <c r="E3" s="48">
        <v>145936.97469999999</v>
      </c>
      <c r="F3" s="48">
        <v>6053213.2636000002</v>
      </c>
      <c r="G3" s="48"/>
      <c r="H3" s="48">
        <v>-472028.75870000001</v>
      </c>
      <c r="I3" s="48">
        <v>1580270.1921000001</v>
      </c>
      <c r="J3" s="48">
        <v>5954308.4919999996</v>
      </c>
    </row>
    <row r="4" spans="1:10" x14ac:dyDescent="0.25">
      <c r="A4" t="s">
        <v>12</v>
      </c>
      <c r="B4" s="48">
        <v>-485894.43959999998</v>
      </c>
      <c r="C4" s="48">
        <v>1100496.6239</v>
      </c>
      <c r="D4" s="48">
        <v>-11913.688399999999</v>
      </c>
      <c r="E4" s="48">
        <v>63911.085200000001</v>
      </c>
      <c r="F4" s="48">
        <v>1714318.5617</v>
      </c>
      <c r="G4" s="48"/>
      <c r="H4" s="48">
        <v>-12861.0805</v>
      </c>
      <c r="I4" s="48">
        <v>11524.8644</v>
      </c>
      <c r="J4" s="48">
        <v>12608802.6823</v>
      </c>
    </row>
    <row r="5" spans="1:10" x14ac:dyDescent="0.25">
      <c r="A5" t="s">
        <v>13</v>
      </c>
      <c r="B5" s="48">
        <v>-100100.3867</v>
      </c>
      <c r="C5" s="48">
        <v>232719.68669999999</v>
      </c>
      <c r="D5" s="48">
        <v>-40788.083299999998</v>
      </c>
      <c r="E5" s="48">
        <v>159175.489</v>
      </c>
      <c r="F5" s="48">
        <v>3725592.9331</v>
      </c>
      <c r="G5" s="48"/>
      <c r="H5" s="48">
        <v>0</v>
      </c>
      <c r="I5" s="48">
        <v>0</v>
      </c>
      <c r="J5" s="48">
        <v>4202258.0928999996</v>
      </c>
    </row>
    <row r="6" spans="1:10" x14ac:dyDescent="0.25">
      <c r="A6" t="s">
        <v>14</v>
      </c>
      <c r="B6" s="48">
        <v>-514348.5306</v>
      </c>
      <c r="C6" s="48">
        <v>1047066.6515</v>
      </c>
      <c r="D6" s="48">
        <v>-5602.2127</v>
      </c>
      <c r="E6" s="48">
        <v>28939.127799999998</v>
      </c>
      <c r="F6" s="48">
        <v>2054019.1651000001</v>
      </c>
      <c r="G6" s="48"/>
      <c r="H6" s="48">
        <v>0</v>
      </c>
      <c r="I6" s="48">
        <v>0</v>
      </c>
      <c r="J6" s="48">
        <v>4293497.4880999997</v>
      </c>
    </row>
    <row r="7" spans="1:10" x14ac:dyDescent="0.25">
      <c r="A7" t="s">
        <v>15</v>
      </c>
      <c r="B7" s="48">
        <v>-266532.72080000001</v>
      </c>
      <c r="C7" s="48">
        <v>542993.3652</v>
      </c>
      <c r="D7" s="48">
        <v>-116097.96</v>
      </c>
      <c r="E7" s="48">
        <v>202709.2671</v>
      </c>
      <c r="F7" s="48">
        <v>4864400.3403000003</v>
      </c>
      <c r="G7" s="48"/>
      <c r="H7" s="48">
        <v>0</v>
      </c>
      <c r="I7" s="48">
        <v>0</v>
      </c>
      <c r="J7" s="48">
        <v>6465854.9732999997</v>
      </c>
    </row>
    <row r="9" spans="1:10" x14ac:dyDescent="0.25">
      <c r="F9" s="37"/>
    </row>
    <row r="11" spans="1:10" ht="15.75" thickBot="1" x14ac:dyDescent="0.3"/>
    <row r="12" spans="1:10" ht="15.75" thickBot="1" x14ac:dyDescent="0.3">
      <c r="A12" s="23" t="s">
        <v>17</v>
      </c>
      <c r="B12" s="24" t="s">
        <v>33</v>
      </c>
      <c r="C12" s="25" t="s">
        <v>34</v>
      </c>
      <c r="D12" s="24" t="s">
        <v>33</v>
      </c>
      <c r="E12" s="25" t="s">
        <v>34</v>
      </c>
    </row>
    <row r="13" spans="1:10" x14ac:dyDescent="0.25">
      <c r="A13" s="27" t="s">
        <v>8</v>
      </c>
      <c r="B13" s="38">
        <f>D13/1000000</f>
        <v>-1.4400145517</v>
      </c>
      <c r="C13" s="38">
        <f>E13/1000000</f>
        <v>2.6482024184999999</v>
      </c>
      <c r="D13" s="37">
        <v>-1440014.5517</v>
      </c>
      <c r="E13" s="37">
        <v>2648202.4185000001</v>
      </c>
      <c r="G13" s="39"/>
    </row>
    <row r="14" spans="1:10" x14ac:dyDescent="0.25">
      <c r="A14" s="31" t="s">
        <v>11</v>
      </c>
      <c r="B14" s="38">
        <f t="shared" ref="B14:C18" si="0">D14/1000000</f>
        <v>-0.67219729810000006</v>
      </c>
      <c r="C14" s="38">
        <f t="shared" si="0"/>
        <v>1.3971599653</v>
      </c>
      <c r="D14" s="37">
        <v>-672197.29810000001</v>
      </c>
      <c r="E14" s="37">
        <v>1397159.9653</v>
      </c>
      <c r="G14" s="39"/>
    </row>
    <row r="15" spans="1:10" x14ac:dyDescent="0.25">
      <c r="A15" s="31" t="s">
        <v>12</v>
      </c>
      <c r="B15" s="38">
        <f t="shared" si="0"/>
        <v>-0.48589443960000001</v>
      </c>
      <c r="C15" s="38">
        <f t="shared" si="0"/>
        <v>1.1004966239</v>
      </c>
      <c r="D15" s="37">
        <v>-485894.43959999998</v>
      </c>
      <c r="E15" s="37">
        <v>1100496.6239</v>
      </c>
      <c r="G15" s="39"/>
    </row>
    <row r="16" spans="1:10" x14ac:dyDescent="0.25">
      <c r="A16" s="31" t="s">
        <v>13</v>
      </c>
      <c r="B16" s="38">
        <f t="shared" si="0"/>
        <v>-0.1001003867</v>
      </c>
      <c r="C16" s="38">
        <f t="shared" si="0"/>
        <v>0.23271968669999998</v>
      </c>
      <c r="D16" s="37">
        <v>-100100.3867</v>
      </c>
      <c r="E16" s="37">
        <v>232719.68669999999</v>
      </c>
      <c r="G16" s="39"/>
    </row>
    <row r="17" spans="1:7" x14ac:dyDescent="0.25">
      <c r="A17" s="31" t="s">
        <v>14</v>
      </c>
      <c r="B17" s="38">
        <f t="shared" si="0"/>
        <v>-0.51434853059999996</v>
      </c>
      <c r="C17" s="38">
        <f t="shared" si="0"/>
        <v>1.0470666515</v>
      </c>
      <c r="D17" s="37">
        <v>-514348.5306</v>
      </c>
      <c r="E17" s="37">
        <v>1047066.6515</v>
      </c>
      <c r="G17" s="39"/>
    </row>
    <row r="18" spans="1:7" x14ac:dyDescent="0.25">
      <c r="A18" s="31" t="s">
        <v>15</v>
      </c>
      <c r="B18" s="38">
        <f t="shared" si="0"/>
        <v>-0.26653272080000001</v>
      </c>
      <c r="C18" s="38">
        <f t="shared" si="0"/>
        <v>0.54299336519999997</v>
      </c>
      <c r="D18" s="37">
        <v>-266532.72080000001</v>
      </c>
      <c r="E18" s="37">
        <v>542993.3652</v>
      </c>
      <c r="G18" s="39"/>
    </row>
    <row r="20" spans="1:7" ht="15.75" thickBot="1" x14ac:dyDescent="0.3"/>
    <row r="21" spans="1:7" ht="15.75" thickBot="1" x14ac:dyDescent="0.3">
      <c r="A21" s="23" t="s">
        <v>20</v>
      </c>
      <c r="B21" s="24" t="s">
        <v>33</v>
      </c>
      <c r="C21" s="25" t="s">
        <v>34</v>
      </c>
      <c r="D21" s="24" t="s">
        <v>33</v>
      </c>
      <c r="E21" s="25" t="s">
        <v>34</v>
      </c>
    </row>
    <row r="22" spans="1:7" x14ac:dyDescent="0.25">
      <c r="A22" s="27" t="s">
        <v>8</v>
      </c>
      <c r="B22" s="38">
        <f>F22/1000000</f>
        <v>0</v>
      </c>
      <c r="C22" s="38">
        <f>E22/1000000</f>
        <v>2.0355508903000001</v>
      </c>
      <c r="D22" s="37">
        <v>-31317.751799999998</v>
      </c>
      <c r="E22" s="37">
        <v>2035550.8903000001</v>
      </c>
      <c r="F22" s="30"/>
    </row>
    <row r="23" spans="1:7" x14ac:dyDescent="0.25">
      <c r="A23" s="31" t="s">
        <v>11</v>
      </c>
      <c r="B23" s="38">
        <f t="shared" ref="B23:B27" si="1">F23/1000000</f>
        <v>0</v>
      </c>
      <c r="C23" s="38">
        <f t="shared" ref="C23:C27" si="2">E23/1000000</f>
        <v>0.1459369747</v>
      </c>
      <c r="D23" s="37">
        <v>-15048.228800000001</v>
      </c>
      <c r="E23" s="37">
        <v>145936.97469999999</v>
      </c>
      <c r="F23" s="30"/>
    </row>
    <row r="24" spans="1:7" x14ac:dyDescent="0.25">
      <c r="A24" s="31" t="s">
        <v>12</v>
      </c>
      <c r="B24" s="38">
        <f t="shared" si="1"/>
        <v>0</v>
      </c>
      <c r="C24" s="38">
        <f t="shared" si="2"/>
        <v>6.3911085199999995E-2</v>
      </c>
      <c r="D24" s="37">
        <v>-11913.688399999999</v>
      </c>
      <c r="E24" s="37">
        <v>63911.085200000001</v>
      </c>
      <c r="F24" s="30"/>
    </row>
    <row r="25" spans="1:7" x14ac:dyDescent="0.25">
      <c r="A25" s="31" t="s">
        <v>13</v>
      </c>
      <c r="B25" s="38">
        <f t="shared" si="1"/>
        <v>0</v>
      </c>
      <c r="C25" s="38">
        <f t="shared" si="2"/>
        <v>0.159175489</v>
      </c>
      <c r="D25" s="37">
        <v>-40788.083299999998</v>
      </c>
      <c r="E25" s="37">
        <v>159175.489</v>
      </c>
      <c r="F25" s="30"/>
    </row>
    <row r="26" spans="1:7" x14ac:dyDescent="0.25">
      <c r="A26" s="31" t="s">
        <v>14</v>
      </c>
      <c r="B26" s="38">
        <f t="shared" si="1"/>
        <v>0</v>
      </c>
      <c r="C26" s="38">
        <f t="shared" si="2"/>
        <v>2.8939127799999999E-2</v>
      </c>
      <c r="D26" s="37">
        <v>-5602.2127</v>
      </c>
      <c r="E26" s="37">
        <v>28939.127799999998</v>
      </c>
      <c r="F26" s="30"/>
    </row>
    <row r="27" spans="1:7" x14ac:dyDescent="0.25">
      <c r="A27" s="31" t="s">
        <v>15</v>
      </c>
      <c r="B27" s="38">
        <f t="shared" si="1"/>
        <v>0</v>
      </c>
      <c r="C27" s="38">
        <f t="shared" si="2"/>
        <v>0.20270926710000001</v>
      </c>
      <c r="D27" s="37">
        <v>-116097.96</v>
      </c>
      <c r="E27" s="37">
        <v>202709.2671</v>
      </c>
      <c r="F27" s="30"/>
    </row>
    <row r="29" spans="1:7" ht="15.75" thickBot="1" x14ac:dyDescent="0.3"/>
    <row r="30" spans="1:7" ht="15.75" thickBot="1" x14ac:dyDescent="0.3">
      <c r="A30" s="23" t="s">
        <v>21</v>
      </c>
      <c r="B30" s="24" t="s">
        <v>33</v>
      </c>
      <c r="C30" s="25" t="s">
        <v>34</v>
      </c>
      <c r="D30" s="24" t="s">
        <v>33</v>
      </c>
      <c r="E30" s="25" t="s">
        <v>34</v>
      </c>
    </row>
    <row r="31" spans="1:7" x14ac:dyDescent="0.25">
      <c r="A31" s="27" t="s">
        <v>8</v>
      </c>
      <c r="B31" s="38">
        <v>0</v>
      </c>
      <c r="C31" s="38">
        <f>E31/1000000</f>
        <v>0.5183627878</v>
      </c>
      <c r="D31">
        <v>0</v>
      </c>
      <c r="E31" s="37">
        <v>518362.78779999999</v>
      </c>
    </row>
    <row r="32" spans="1:7" x14ac:dyDescent="0.25">
      <c r="A32" s="31" t="s">
        <v>11</v>
      </c>
      <c r="B32" s="38">
        <v>0</v>
      </c>
      <c r="C32" s="38">
        <f t="shared" ref="C32:C36" si="3">E32/1000000</f>
        <v>6.0532132636</v>
      </c>
      <c r="D32">
        <v>0</v>
      </c>
      <c r="E32" s="37">
        <v>6053213.2636000002</v>
      </c>
    </row>
    <row r="33" spans="1:5" x14ac:dyDescent="0.25">
      <c r="A33" s="31" t="s">
        <v>12</v>
      </c>
      <c r="B33" s="38">
        <v>0</v>
      </c>
      <c r="C33" s="38">
        <f t="shared" si="3"/>
        <v>1.7143185616999999</v>
      </c>
      <c r="D33">
        <v>0</v>
      </c>
      <c r="E33" s="37">
        <v>1714318.5617</v>
      </c>
    </row>
    <row r="34" spans="1:5" x14ac:dyDescent="0.25">
      <c r="A34" s="31" t="s">
        <v>13</v>
      </c>
      <c r="B34" s="38">
        <v>0</v>
      </c>
      <c r="C34" s="38">
        <f t="shared" si="3"/>
        <v>3.7255929331000002</v>
      </c>
      <c r="D34">
        <v>0</v>
      </c>
      <c r="E34" s="37">
        <v>3725592.9331</v>
      </c>
    </row>
    <row r="35" spans="1:5" x14ac:dyDescent="0.25">
      <c r="A35" s="31" t="s">
        <v>14</v>
      </c>
      <c r="B35" s="38">
        <v>0</v>
      </c>
      <c r="C35" s="38">
        <f t="shared" si="3"/>
        <v>2.0540191651000002</v>
      </c>
      <c r="D35">
        <v>0</v>
      </c>
      <c r="E35" s="37">
        <v>2054019.1651000001</v>
      </c>
    </row>
    <row r="36" spans="1:5" x14ac:dyDescent="0.25">
      <c r="A36" s="31" t="s">
        <v>15</v>
      </c>
      <c r="B36" s="38">
        <v>0</v>
      </c>
      <c r="C36" s="38">
        <f t="shared" si="3"/>
        <v>4.8644003403000005</v>
      </c>
      <c r="D36">
        <v>0</v>
      </c>
      <c r="E36" s="37">
        <v>4864400.3403000003</v>
      </c>
    </row>
    <row r="38" spans="1:5" ht="15.75" thickBot="1" x14ac:dyDescent="0.3"/>
    <row r="39" spans="1:5" ht="15.75" thickBot="1" x14ac:dyDescent="0.3">
      <c r="A39" s="23" t="s">
        <v>22</v>
      </c>
      <c r="B39" s="24" t="s">
        <v>33</v>
      </c>
      <c r="C39" s="25" t="s">
        <v>34</v>
      </c>
      <c r="D39" s="24" t="s">
        <v>33</v>
      </c>
      <c r="E39" s="25" t="s">
        <v>34</v>
      </c>
    </row>
    <row r="40" spans="1:5" x14ac:dyDescent="0.25">
      <c r="A40" s="27" t="s">
        <v>8</v>
      </c>
      <c r="B40" s="38">
        <f>D40/1000000</f>
        <v>0</v>
      </c>
      <c r="C40" s="38">
        <f>E40/1000000</f>
        <v>0</v>
      </c>
      <c r="D40" s="37">
        <v>0</v>
      </c>
      <c r="E40" s="37">
        <v>0</v>
      </c>
    </row>
    <row r="41" spans="1:5" x14ac:dyDescent="0.25">
      <c r="A41" s="31" t="s">
        <v>11</v>
      </c>
      <c r="B41" s="38">
        <f t="shared" ref="B41:C45" si="4">D41/1000000</f>
        <v>-0.4720287587</v>
      </c>
      <c r="C41" s="38">
        <f t="shared" si="4"/>
        <v>1.5802701921000002</v>
      </c>
      <c r="D41" s="37">
        <v>-472028.75870000001</v>
      </c>
      <c r="E41" s="37">
        <v>1580270.1921000001</v>
      </c>
    </row>
    <row r="42" spans="1:5" x14ac:dyDescent="0.25">
      <c r="A42" s="31" t="s">
        <v>12</v>
      </c>
      <c r="B42" s="40">
        <f t="shared" si="4"/>
        <v>-1.28610805E-2</v>
      </c>
      <c r="C42" s="40">
        <f t="shared" si="4"/>
        <v>1.1524864400000001E-2</v>
      </c>
      <c r="D42" s="37">
        <v>-12861.0805</v>
      </c>
      <c r="E42" s="37">
        <v>11524.8644</v>
      </c>
    </row>
    <row r="43" spans="1:5" x14ac:dyDescent="0.25">
      <c r="A43" s="31" t="s">
        <v>13</v>
      </c>
      <c r="B43" s="38">
        <f t="shared" si="4"/>
        <v>0</v>
      </c>
      <c r="C43" s="38">
        <f t="shared" si="4"/>
        <v>0</v>
      </c>
      <c r="D43" s="37">
        <v>0</v>
      </c>
      <c r="E43" s="37">
        <v>0</v>
      </c>
    </row>
    <row r="44" spans="1:5" x14ac:dyDescent="0.25">
      <c r="A44" s="31" t="s">
        <v>14</v>
      </c>
      <c r="B44" s="38">
        <f t="shared" si="4"/>
        <v>0</v>
      </c>
      <c r="C44" s="38">
        <f t="shared" si="4"/>
        <v>0</v>
      </c>
      <c r="D44" s="37">
        <v>0</v>
      </c>
      <c r="E44" s="37">
        <v>0</v>
      </c>
    </row>
    <row r="45" spans="1:5" x14ac:dyDescent="0.25">
      <c r="A45" s="31" t="s">
        <v>15</v>
      </c>
      <c r="B45" s="38">
        <f t="shared" si="4"/>
        <v>0</v>
      </c>
      <c r="C45" s="38">
        <f t="shared" si="4"/>
        <v>0</v>
      </c>
      <c r="D45" s="37">
        <v>0</v>
      </c>
      <c r="E45" s="37">
        <v>0</v>
      </c>
    </row>
    <row r="47" spans="1:5" ht="15.75" thickBot="1" x14ac:dyDescent="0.3"/>
    <row r="48" spans="1:5" ht="15.75" thickBot="1" x14ac:dyDescent="0.3">
      <c r="A48" s="23" t="s">
        <v>23</v>
      </c>
      <c r="B48" s="24" t="s">
        <v>33</v>
      </c>
      <c r="C48" s="25" t="s">
        <v>34</v>
      </c>
      <c r="D48" s="24" t="s">
        <v>33</v>
      </c>
      <c r="E48" s="25" t="s">
        <v>34</v>
      </c>
    </row>
    <row r="49" spans="1:7" x14ac:dyDescent="0.25">
      <c r="A49" s="27" t="s">
        <v>8</v>
      </c>
      <c r="B49" s="38">
        <f>D49/1000000</f>
        <v>0</v>
      </c>
      <c r="C49" s="38">
        <f>E49/1000000</f>
        <v>1.017876</v>
      </c>
      <c r="D49" s="38">
        <f>F49/1000000</f>
        <v>0</v>
      </c>
      <c r="E49" s="41">
        <v>1017876</v>
      </c>
    </row>
    <row r="50" spans="1:7" x14ac:dyDescent="0.25">
      <c r="A50" s="31" t="s">
        <v>11</v>
      </c>
      <c r="B50" s="38">
        <f t="shared" ref="B50:D54" si="5">D50/1000000</f>
        <v>0</v>
      </c>
      <c r="C50" s="38">
        <f t="shared" si="5"/>
        <v>5.9543080000000002</v>
      </c>
      <c r="D50" s="38">
        <f t="shared" si="5"/>
        <v>0</v>
      </c>
      <c r="E50" s="41">
        <v>5954308</v>
      </c>
    </row>
    <row r="51" spans="1:7" x14ac:dyDescent="0.25">
      <c r="A51" s="31" t="s">
        <v>12</v>
      </c>
      <c r="B51" s="38">
        <f t="shared" si="5"/>
        <v>0</v>
      </c>
      <c r="C51" s="38">
        <f>E51/1000000</f>
        <v>12.608803</v>
      </c>
      <c r="D51" s="38">
        <f t="shared" si="5"/>
        <v>0</v>
      </c>
      <c r="E51" s="41">
        <v>12608803</v>
      </c>
    </row>
    <row r="52" spans="1:7" x14ac:dyDescent="0.25">
      <c r="A52" s="31" t="s">
        <v>13</v>
      </c>
      <c r="B52" s="38">
        <f t="shared" si="5"/>
        <v>0</v>
      </c>
      <c r="C52" s="38">
        <f t="shared" si="5"/>
        <v>4.2022579999999996</v>
      </c>
      <c r="D52" s="38">
        <f t="shared" si="5"/>
        <v>0</v>
      </c>
      <c r="E52" s="41">
        <v>4202258</v>
      </c>
    </row>
    <row r="53" spans="1:7" x14ac:dyDescent="0.25">
      <c r="A53" s="31" t="s">
        <v>14</v>
      </c>
      <c r="B53" s="38">
        <f t="shared" si="5"/>
        <v>0</v>
      </c>
      <c r="C53" s="38">
        <f t="shared" si="5"/>
        <v>4.2934970000000003</v>
      </c>
      <c r="D53" s="38">
        <f t="shared" si="5"/>
        <v>0</v>
      </c>
      <c r="E53" s="41">
        <v>4293497</v>
      </c>
    </row>
    <row r="54" spans="1:7" x14ac:dyDescent="0.25">
      <c r="A54" s="31" t="s">
        <v>15</v>
      </c>
      <c r="B54" s="38">
        <f t="shared" si="5"/>
        <v>0</v>
      </c>
      <c r="C54" s="38">
        <f t="shared" si="5"/>
        <v>6.4658550000000004</v>
      </c>
      <c r="D54" s="38">
        <f t="shared" si="5"/>
        <v>0</v>
      </c>
      <c r="E54" s="41">
        <v>6465855</v>
      </c>
    </row>
    <row r="57" spans="1:7" ht="15.75" thickBot="1" x14ac:dyDescent="0.3"/>
    <row r="58" spans="1:7" ht="15.75" thickBot="1" x14ac:dyDescent="0.3">
      <c r="B58" s="23" t="s">
        <v>23</v>
      </c>
      <c r="C58" s="23" t="s">
        <v>21</v>
      </c>
      <c r="D58" s="23" t="s">
        <v>22</v>
      </c>
      <c r="E58" s="23" t="s">
        <v>20</v>
      </c>
      <c r="F58" s="23" t="s">
        <v>17</v>
      </c>
    </row>
    <row r="59" spans="1:7" x14ac:dyDescent="0.25">
      <c r="A59" s="27" t="s">
        <v>8</v>
      </c>
      <c r="B59" s="37">
        <f>C49</f>
        <v>1.017876</v>
      </c>
      <c r="C59" s="37">
        <v>0.5183627878</v>
      </c>
      <c r="D59" s="37">
        <v>0</v>
      </c>
      <c r="E59" s="37">
        <f>ABS(B22)+C22</f>
        <v>2.0355508903000001</v>
      </c>
      <c r="F59" s="37">
        <f>ABS(B13)+C13</f>
        <v>4.0882169701999995</v>
      </c>
      <c r="G59" s="37">
        <f>SUM(B59:F59)</f>
        <v>7.6600066482999996</v>
      </c>
    </row>
    <row r="60" spans="1:7" x14ac:dyDescent="0.25">
      <c r="A60" s="31" t="s">
        <v>11</v>
      </c>
      <c r="B60" s="37">
        <f>C50</f>
        <v>5.9543080000000002</v>
      </c>
      <c r="C60" s="37">
        <v>6.0532132636</v>
      </c>
      <c r="D60" s="37">
        <v>2.0522989508</v>
      </c>
      <c r="E60" s="37">
        <f t="shared" ref="E60:E64" si="6">ABS(B23)+C23</f>
        <v>0.1459369747</v>
      </c>
      <c r="F60" s="37">
        <f t="shared" ref="F60:F64" si="7">ABS(B14)+C14</f>
        <v>2.0693572634000001</v>
      </c>
      <c r="G60" s="37">
        <f t="shared" ref="G60:G64" si="8">SUM(B60:F60)</f>
        <v>16.275114452500002</v>
      </c>
    </row>
    <row r="61" spans="1:7" x14ac:dyDescent="0.25">
      <c r="A61" s="31" t="s">
        <v>12</v>
      </c>
      <c r="B61" s="37">
        <f>C51</f>
        <v>12.608803</v>
      </c>
      <c r="C61" s="37">
        <v>1.7143185616999999</v>
      </c>
      <c r="D61" s="37">
        <v>2.4385944900000001E-2</v>
      </c>
      <c r="E61" s="37">
        <f t="shared" si="6"/>
        <v>6.3911085199999995E-2</v>
      </c>
      <c r="F61" s="37">
        <f t="shared" si="7"/>
        <v>1.5863910635</v>
      </c>
      <c r="G61" s="37">
        <f t="shared" si="8"/>
        <v>15.997809655300001</v>
      </c>
    </row>
    <row r="62" spans="1:7" x14ac:dyDescent="0.25">
      <c r="A62" s="31" t="s">
        <v>13</v>
      </c>
      <c r="B62" s="37">
        <f t="shared" ref="B62:B66" si="9">C52</f>
        <v>4.2022579999999996</v>
      </c>
      <c r="C62" s="37">
        <v>3.7255929331000002</v>
      </c>
      <c r="D62" s="37">
        <v>0</v>
      </c>
      <c r="E62" s="37">
        <f t="shared" si="6"/>
        <v>0.159175489</v>
      </c>
      <c r="F62" s="37">
        <f t="shared" si="7"/>
        <v>0.33282007339999997</v>
      </c>
      <c r="G62" s="37">
        <f t="shared" si="8"/>
        <v>8.4198464955000016</v>
      </c>
    </row>
    <row r="63" spans="1:7" x14ac:dyDescent="0.25">
      <c r="A63" s="31" t="s">
        <v>14</v>
      </c>
      <c r="B63" s="37">
        <f t="shared" si="9"/>
        <v>4.2934970000000003</v>
      </c>
      <c r="C63" s="37">
        <v>2.0540191651000002</v>
      </c>
      <c r="D63" s="37">
        <v>0</v>
      </c>
      <c r="E63" s="37">
        <f t="shared" si="6"/>
        <v>2.8939127799999999E-2</v>
      </c>
      <c r="F63" s="37">
        <f t="shared" si="7"/>
        <v>1.5614151821</v>
      </c>
      <c r="G63" s="37">
        <f t="shared" si="8"/>
        <v>7.9378704750000004</v>
      </c>
    </row>
    <row r="64" spans="1:7" x14ac:dyDescent="0.25">
      <c r="A64" s="31" t="s">
        <v>15</v>
      </c>
      <c r="B64" s="37">
        <f t="shared" si="9"/>
        <v>6.4658550000000004</v>
      </c>
      <c r="C64" s="37">
        <v>4.8644003403000005</v>
      </c>
      <c r="D64" s="37">
        <v>0</v>
      </c>
      <c r="E64" s="37">
        <f t="shared" si="6"/>
        <v>0.20270926710000001</v>
      </c>
      <c r="F64" s="37">
        <f t="shared" si="7"/>
        <v>0.80952608599999998</v>
      </c>
      <c r="G64" s="37">
        <f t="shared" si="8"/>
        <v>12.3424906934</v>
      </c>
    </row>
    <row r="65" spans="1:4" x14ac:dyDescent="0.25">
      <c r="B65" s="38"/>
    </row>
    <row r="66" spans="1:4" ht="15.75" thickBot="1" x14ac:dyDescent="0.3"/>
    <row r="67" spans="1:4" ht="15.75" thickBot="1" x14ac:dyDescent="0.3">
      <c r="A67" s="42" t="s">
        <v>1</v>
      </c>
      <c r="B67" s="43" t="s">
        <v>35</v>
      </c>
    </row>
    <row r="68" spans="1:4" x14ac:dyDescent="0.25">
      <c r="A68" s="9" t="s">
        <v>8</v>
      </c>
      <c r="B68" s="18">
        <v>-19.1297652149388</v>
      </c>
      <c r="D68" s="36"/>
    </row>
    <row r="69" spans="1:4" x14ac:dyDescent="0.25">
      <c r="A69" s="9" t="s">
        <v>11</v>
      </c>
      <c r="B69" s="18">
        <v>-7.116406835668875</v>
      </c>
      <c r="D69" s="36"/>
    </row>
    <row r="70" spans="1:4" x14ac:dyDescent="0.25">
      <c r="A70" s="9" t="s">
        <v>12</v>
      </c>
      <c r="B70" s="18">
        <v>-3.1897441806752882</v>
      </c>
      <c r="D70" s="36"/>
    </row>
    <row r="71" spans="1:4" x14ac:dyDescent="0.25">
      <c r="A71" s="9" t="s">
        <v>36</v>
      </c>
      <c r="B71" s="18">
        <v>-1.6652234196756905</v>
      </c>
      <c r="D71" s="36"/>
    </row>
    <row r="72" spans="1:4" x14ac:dyDescent="0.25">
      <c r="A72" s="9" t="s">
        <v>14</v>
      </c>
      <c r="B72" s="18">
        <v>-6.5456347845991703</v>
      </c>
      <c r="D72" s="36"/>
    </row>
    <row r="73" spans="1:4" ht="15.75" thickBot="1" x14ac:dyDescent="0.3">
      <c r="A73" s="13" t="s">
        <v>15</v>
      </c>
      <c r="B73" s="16">
        <v>-3.0712201220072575</v>
      </c>
      <c r="D73" s="36"/>
    </row>
    <row r="74" spans="1:4" x14ac:dyDescent="0.25">
      <c r="D74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Fig. 3a</vt:lpstr>
      <vt:lpstr>fig3 b,c,d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2023-08-27T21:13:06Z</dcterms:created>
  <dcterms:modified xsi:type="dcterms:W3CDTF">2023-08-27T21:29:39Z</dcterms:modified>
</cp:coreProperties>
</file>