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stateofwa-my.sharepoint.com/personal/angelika_hagen-breaux_dfw_wa_gov/Documents/Documents/Calibration/2014NewBasePeriod/Documentation/fram_doc/literature/"/>
    </mc:Choice>
  </mc:AlternateContent>
  <xr:revisionPtr revIDLastSave="0" documentId="8_{41944414-71A5-4C27-99FB-984B71888444}" xr6:coauthVersionLast="47" xr6:coauthVersionMax="47" xr10:uidLastSave="{00000000-0000-0000-0000-000000000000}"/>
  <bookViews>
    <workbookView xWindow="28680" yWindow="-120" windowWidth="29040" windowHeight="15840" firstSheet="1" activeTab="1" xr2:uid="{00000000-000D-0000-FFFF-FFFF00000000}"/>
  </bookViews>
  <sheets>
    <sheet name="JDF_Surrogate_updatedratios" sheetId="2" r:id="rId1"/>
    <sheet name="JDF_Surrogate_updatedratios2012" sheetId="5" r:id="rId2"/>
    <sheet name="JDF_SurrogateData_oldratios" sheetId="1" r:id="rId3"/>
    <sheet name="ELDU_calibinput_ratios2012" sheetId="4" r:id="rId4"/>
  </sheets>
  <externalReferences>
    <externalReference r:id="rId5"/>
    <externalReference r:id="rId6"/>
  </externalReferences>
  <definedNames>
    <definedName name="\p" localSheetId="0">#REF!</definedName>
    <definedName name="\p" localSheetId="1">#REF!</definedName>
    <definedName name="\p">#REF!</definedName>
    <definedName name="\s" localSheetId="0">#REF!</definedName>
    <definedName name="\s" localSheetId="1">#REF!</definedName>
    <definedName name="\s">#REF!</definedName>
    <definedName name="_Fill">#N/A</definedName>
    <definedName name="_xlnm._FilterDatabase" localSheetId="0" hidden="1">JDF_Surrogate_updatedratios!$A$2:$P$88</definedName>
    <definedName name="_xlnm._FilterDatabase" localSheetId="1" hidden="1">JDF_Surrogate_updatedratios2012!$A$2:$P$88</definedName>
    <definedName name="_xlnm._FilterDatabase" localSheetId="2" hidden="1">JDF_SurrogateData_oldratios!$A$2:$P$88</definedName>
    <definedName name="_Regression_Out" localSheetId="0" hidden="1">[1]FRL2000!#REF!</definedName>
    <definedName name="_Regression_Out" localSheetId="1" hidden="1">[1]FRL2000!#REF!</definedName>
    <definedName name="_Regression_Out" hidden="1">[1]FRL2000!#REF!</definedName>
    <definedName name="BON" localSheetId="0">#REF!</definedName>
    <definedName name="BON" localSheetId="1">#REF!</definedName>
    <definedName name="BON">#REF!</definedName>
    <definedName name="CFH" localSheetId="0">#REF!</definedName>
    <definedName name="CFH" localSheetId="1">#REF!</definedName>
    <definedName name="CFH">#REF!</definedName>
    <definedName name="CSH" localSheetId="0">#REF!</definedName>
    <definedName name="CSH" localSheetId="1">#REF!</definedName>
    <definedName name="CSH">#REF!</definedName>
    <definedName name="FRL" localSheetId="0">#REF!</definedName>
    <definedName name="FRL" localSheetId="1">#REF!</definedName>
    <definedName name="FRL">#REF!</definedName>
    <definedName name="HCF" localSheetId="0">#REF!</definedName>
    <definedName name="HCF" localSheetId="1">#REF!</definedName>
    <definedName name="HCF">#REF!</definedName>
    <definedName name="HCY" localSheetId="0">#REF!</definedName>
    <definedName name="HCY" localSheetId="1">#REF!</definedName>
    <definedName name="HCY">#REF!</definedName>
    <definedName name="JDF" localSheetId="0">#REF!</definedName>
    <definedName name="JDF" localSheetId="1">#REF!</definedName>
    <definedName name="JDF">#REF!</definedName>
    <definedName name="LRH" localSheetId="0">#REF!</definedName>
    <definedName name="LRH" localSheetId="1">#REF!</definedName>
    <definedName name="LRH">#REF!</definedName>
    <definedName name="LRW" localSheetId="0">#REF!</definedName>
    <definedName name="LRW" localSheetId="1">#REF!</definedName>
    <definedName name="LRW">#REF!</definedName>
    <definedName name="NKF" localSheetId="0">#REF!</definedName>
    <definedName name="NKF" localSheetId="1">#REF!</definedName>
    <definedName name="NKF">#REF!</definedName>
    <definedName name="_xlnm.Print_Area" localSheetId="0">#REF!</definedName>
    <definedName name="_xlnm.Print_Area" localSheetId="1">#REF!</definedName>
    <definedName name="_xlnm.Print_Area">#REF!</definedName>
    <definedName name="PRINT_AREA_MI" localSheetId="0">#REF!</definedName>
    <definedName name="PRINT_AREA_MI" localSheetId="1">#REF!</definedName>
    <definedName name="PRINT_AREA_MI">#REF!</definedName>
    <definedName name="PugetSoundAgecomp" localSheetId="0">#REF!</definedName>
    <definedName name="PugetSoundAgecomp" localSheetId="1">#REF!</definedName>
    <definedName name="PugetSoundAgecomp">#REF!</definedName>
    <definedName name="SKF" localSheetId="0">#REF!</definedName>
    <definedName name="SKF" localSheetId="1">#REF!</definedName>
    <definedName name="SKF">#REF!</definedName>
    <definedName name="SKY" localSheetId="0">#REF!</definedName>
    <definedName name="SKY" localSheetId="1">#REF!</definedName>
    <definedName name="SKY">#REF!</definedName>
    <definedName name="SPR" localSheetId="0">#REF!</definedName>
    <definedName name="SPR" localSheetId="1">#REF!</definedName>
    <definedName name="SPR">#REF!</definedName>
    <definedName name="SSF" localSheetId="0">#REF!</definedName>
    <definedName name="SSF" localSheetId="1">#REF!</definedName>
    <definedName name="SSF">#REF!</definedName>
    <definedName name="SSY" localSheetId="0">#REF!</definedName>
    <definedName name="SSY" localSheetId="1">#REF!</definedName>
    <definedName name="SSY">#REF!</definedName>
    <definedName name="STF" localSheetId="0">#REF!</definedName>
    <definedName name="STF" localSheetId="1">#REF!</definedName>
    <definedName name="STF">#REF!</definedName>
    <definedName name="STP" localSheetId="0">#REF!</definedName>
    <definedName name="STP" localSheetId="1">#REF!</definedName>
    <definedName name="STP">#REF!</definedName>
    <definedName name="STY" localSheetId="0">#REF!</definedName>
    <definedName name="STY" localSheetId="1">#REF!</definedName>
    <definedName name="STY">#REF!</definedName>
    <definedName name="SUM" localSheetId="0">#REF!</definedName>
    <definedName name="SUM" localSheetId="1">#REF!</definedName>
    <definedName name="SUM">#REF!</definedName>
    <definedName name="test" localSheetId="0" hidden="1">[1]FRL2000!#REF!</definedName>
    <definedName name="test" localSheetId="1" hidden="1">[1]FRL2000!#REF!</definedName>
    <definedName name="test" hidden="1">[1]FRL2000!#REF!</definedName>
    <definedName name="URB" localSheetId="0">#REF!</definedName>
    <definedName name="URB" localSheetId="1">#REF!</definedName>
    <definedName name="URB">#REF!</definedName>
    <definedName name="WCVI" localSheetId="0">#REF!</definedName>
    <definedName name="WCVI" localSheetId="1">#REF!</definedName>
    <definedName name="WCVI">#REF!</definedName>
    <definedName name="WSH" localSheetId="0">#REF!</definedName>
    <definedName name="WSH" localSheetId="1">#REF!</definedName>
    <definedName name="WSH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9" i="5" l="1"/>
  <c r="S30" i="5"/>
  <c r="S28" i="5"/>
  <c r="S27" i="5"/>
  <c r="S22" i="5"/>
  <c r="S21" i="5"/>
  <c r="S20" i="5"/>
  <c r="S19" i="5"/>
  <c r="S18" i="5"/>
  <c r="S12" i="5"/>
  <c r="S13" i="5"/>
  <c r="S11" i="5"/>
  <c r="AA90" i="5"/>
  <c r="Z90" i="5"/>
  <c r="Y90" i="5"/>
  <c r="U90" i="5"/>
  <c r="AA89" i="5"/>
  <c r="Z89" i="5"/>
  <c r="Y89" i="5"/>
  <c r="U89" i="5"/>
  <c r="AA88" i="5"/>
  <c r="Z88" i="5"/>
  <c r="Y88" i="5"/>
  <c r="U88" i="5"/>
  <c r="AA87" i="5"/>
  <c r="Z87" i="5"/>
  <c r="Y87" i="5"/>
  <c r="U87" i="5"/>
  <c r="AA86" i="5"/>
  <c r="Z86" i="5"/>
  <c r="AB86" i="5" s="1"/>
  <c r="Y86" i="5"/>
  <c r="U86" i="5"/>
  <c r="AA85" i="5"/>
  <c r="Z85" i="5"/>
  <c r="AB85" i="5" s="1"/>
  <c r="Y85" i="5"/>
  <c r="U85" i="5"/>
  <c r="AA84" i="5"/>
  <c r="Z84" i="5"/>
  <c r="AB84" i="5" s="1"/>
  <c r="Y84" i="5"/>
  <c r="U84" i="5"/>
  <c r="AA83" i="5"/>
  <c r="Z83" i="5"/>
  <c r="AB83" i="5" s="1"/>
  <c r="Y83" i="5"/>
  <c r="U83" i="5"/>
  <c r="AA82" i="5"/>
  <c r="Z82" i="5"/>
  <c r="AB82" i="5" s="1"/>
  <c r="Y82" i="5"/>
  <c r="U82" i="5"/>
  <c r="AA81" i="5"/>
  <c r="Z81" i="5"/>
  <c r="AB81" i="5" s="1"/>
  <c r="Y81" i="5"/>
  <c r="U81" i="5"/>
  <c r="AA80" i="5"/>
  <c r="Z80" i="5"/>
  <c r="AB80" i="5" s="1"/>
  <c r="Y80" i="5"/>
  <c r="U80" i="5"/>
  <c r="AA79" i="5"/>
  <c r="Z79" i="5"/>
  <c r="AB79" i="5" s="1"/>
  <c r="Y79" i="5"/>
  <c r="U79" i="5"/>
  <c r="AA78" i="5"/>
  <c r="Z78" i="5"/>
  <c r="AB78" i="5" s="1"/>
  <c r="Y78" i="5"/>
  <c r="U78" i="5"/>
  <c r="AA77" i="5"/>
  <c r="Z77" i="5"/>
  <c r="AB77" i="5" s="1"/>
  <c r="Y77" i="5"/>
  <c r="U77" i="5"/>
  <c r="AA76" i="5"/>
  <c r="Z76" i="5"/>
  <c r="Y76" i="5"/>
  <c r="U76" i="5"/>
  <c r="AA75" i="5"/>
  <c r="Z75" i="5"/>
  <c r="Y75" i="5"/>
  <c r="U75" i="5"/>
  <c r="AA74" i="5"/>
  <c r="Z74" i="5"/>
  <c r="Y74" i="5"/>
  <c r="U74" i="5"/>
  <c r="AA73" i="5"/>
  <c r="Z73" i="5"/>
  <c r="Y73" i="5"/>
  <c r="U73" i="5"/>
  <c r="AA72" i="5"/>
  <c r="Z72" i="5"/>
  <c r="Y72" i="5"/>
  <c r="U72" i="5"/>
  <c r="AA71" i="5"/>
  <c r="Z71" i="5"/>
  <c r="Y71" i="5"/>
  <c r="U71" i="5"/>
  <c r="AA70" i="5"/>
  <c r="Z70" i="5"/>
  <c r="AB70" i="5" s="1"/>
  <c r="Y70" i="5"/>
  <c r="U70" i="5"/>
  <c r="AA69" i="5"/>
  <c r="Z69" i="5"/>
  <c r="AB69" i="5" s="1"/>
  <c r="Y69" i="5"/>
  <c r="U69" i="5"/>
  <c r="AB68" i="5"/>
  <c r="AA68" i="5"/>
  <c r="Z68" i="5"/>
  <c r="Y68" i="5"/>
  <c r="U68" i="5"/>
  <c r="AA67" i="5"/>
  <c r="Z67" i="5"/>
  <c r="AB67" i="5" s="1"/>
  <c r="Y67" i="5"/>
  <c r="U67" i="5"/>
  <c r="AA66" i="5"/>
  <c r="Z66" i="5"/>
  <c r="AB66" i="5" s="1"/>
  <c r="Y66" i="5"/>
  <c r="U66" i="5"/>
  <c r="AA65" i="5"/>
  <c r="Z65" i="5"/>
  <c r="AB65" i="5" s="1"/>
  <c r="Y65" i="5"/>
  <c r="U65" i="5"/>
  <c r="AA64" i="5"/>
  <c r="Z64" i="5"/>
  <c r="AB64" i="5" s="1"/>
  <c r="Y64" i="5"/>
  <c r="U64" i="5"/>
  <c r="AA63" i="5"/>
  <c r="Z63" i="5"/>
  <c r="AB63" i="5" s="1"/>
  <c r="Y63" i="5"/>
  <c r="U63" i="5"/>
  <c r="AA62" i="5"/>
  <c r="Z62" i="5"/>
  <c r="AB62" i="5" s="1"/>
  <c r="Y62" i="5"/>
  <c r="U62" i="5"/>
  <c r="AA61" i="5"/>
  <c r="Z61" i="5"/>
  <c r="AB61" i="5" s="1"/>
  <c r="Y61" i="5"/>
  <c r="U61" i="5"/>
  <c r="AA60" i="5"/>
  <c r="Z60" i="5"/>
  <c r="AB60" i="5" s="1"/>
  <c r="Y60" i="5"/>
  <c r="U60" i="5"/>
  <c r="AA59" i="5"/>
  <c r="Z59" i="5"/>
  <c r="Y59" i="5"/>
  <c r="U59" i="5"/>
  <c r="AA58" i="5"/>
  <c r="Z58" i="5"/>
  <c r="Y58" i="5"/>
  <c r="U58" i="5"/>
  <c r="AA57" i="5"/>
  <c r="Z57" i="5"/>
  <c r="Y57" i="5"/>
  <c r="U57" i="5"/>
  <c r="AA56" i="5"/>
  <c r="Z56" i="5"/>
  <c r="Y56" i="5"/>
  <c r="U56" i="5"/>
  <c r="AA55" i="5"/>
  <c r="Z55" i="5"/>
  <c r="Y55" i="5"/>
  <c r="U55" i="5"/>
  <c r="AA54" i="5"/>
  <c r="Z54" i="5"/>
  <c r="Y54" i="5"/>
  <c r="U54" i="5"/>
  <c r="AA53" i="5"/>
  <c r="Z53" i="5"/>
  <c r="Y53" i="5"/>
  <c r="U53" i="5"/>
  <c r="AA52" i="5"/>
  <c r="Z52" i="5"/>
  <c r="AB52" i="5" s="1"/>
  <c r="Y52" i="5"/>
  <c r="U52" i="5"/>
  <c r="AA51" i="5"/>
  <c r="Z51" i="5"/>
  <c r="Y51" i="5"/>
  <c r="U51" i="5"/>
  <c r="AA50" i="5"/>
  <c r="Z50" i="5"/>
  <c r="AB50" i="5" s="1"/>
  <c r="Y50" i="5"/>
  <c r="U50" i="5"/>
  <c r="AA49" i="5"/>
  <c r="Z49" i="5"/>
  <c r="AB49" i="5" s="1"/>
  <c r="Y49" i="5"/>
  <c r="U49" i="5"/>
  <c r="AA48" i="5"/>
  <c r="Z48" i="5"/>
  <c r="AB48" i="5" s="1"/>
  <c r="Y48" i="5"/>
  <c r="U48" i="5"/>
  <c r="AA47" i="5"/>
  <c r="Z47" i="5"/>
  <c r="AB47" i="5" s="1"/>
  <c r="Y47" i="5"/>
  <c r="U47" i="5"/>
  <c r="AA46" i="5"/>
  <c r="Z46" i="5"/>
  <c r="AB46" i="5" s="1"/>
  <c r="Y46" i="5"/>
  <c r="U46" i="5"/>
  <c r="AA45" i="5"/>
  <c r="Z45" i="5"/>
  <c r="AB45" i="5" s="1"/>
  <c r="Y45" i="5"/>
  <c r="U45" i="5"/>
  <c r="AA44" i="5"/>
  <c r="Z44" i="5"/>
  <c r="AB44" i="5" s="1"/>
  <c r="Y44" i="5"/>
  <c r="U44" i="5"/>
  <c r="AA43" i="5"/>
  <c r="Z43" i="5"/>
  <c r="AB43" i="5" s="1"/>
  <c r="Y43" i="5"/>
  <c r="U43" i="5"/>
  <c r="AA42" i="5"/>
  <c r="Z42" i="5"/>
  <c r="Y42" i="5"/>
  <c r="U42" i="5"/>
  <c r="AA41" i="5"/>
  <c r="Z41" i="5"/>
  <c r="Y41" i="5"/>
  <c r="U41" i="5"/>
  <c r="AA40" i="5"/>
  <c r="Z40" i="5"/>
  <c r="Y40" i="5"/>
  <c r="U40" i="5"/>
  <c r="AA39" i="5"/>
  <c r="Z39" i="5"/>
  <c r="Y39" i="5"/>
  <c r="U39" i="5"/>
  <c r="S39" i="5"/>
  <c r="AA38" i="5"/>
  <c r="Z38" i="5"/>
  <c r="Y38" i="5"/>
  <c r="U38" i="5"/>
  <c r="S38" i="5"/>
  <c r="AA37" i="5"/>
  <c r="Z37" i="5"/>
  <c r="Y37" i="5"/>
  <c r="U37" i="5"/>
  <c r="AA36" i="5"/>
  <c r="Z36" i="5"/>
  <c r="Y36" i="5"/>
  <c r="U36" i="5"/>
  <c r="AA35" i="5"/>
  <c r="Z35" i="5"/>
  <c r="AB35" i="5" s="1"/>
  <c r="Y35" i="5"/>
  <c r="U35" i="5"/>
  <c r="AA34" i="5"/>
  <c r="Z34" i="5"/>
  <c r="AB34" i="5" s="1"/>
  <c r="Y34" i="5"/>
  <c r="U34" i="5"/>
  <c r="AA33" i="5"/>
  <c r="Z33" i="5"/>
  <c r="AB33" i="5" s="1"/>
  <c r="Y33" i="5"/>
  <c r="U33" i="5"/>
  <c r="AA32" i="5"/>
  <c r="Z32" i="5"/>
  <c r="Y32" i="5"/>
  <c r="U32" i="5"/>
  <c r="AA31" i="5"/>
  <c r="Z31" i="5"/>
  <c r="Y31" i="5"/>
  <c r="U31" i="5"/>
  <c r="AA30" i="5"/>
  <c r="Z30" i="5"/>
  <c r="Y30" i="5"/>
  <c r="U30" i="5"/>
  <c r="AA29" i="5"/>
  <c r="Z29" i="5"/>
  <c r="Y29" i="5"/>
  <c r="U29" i="5"/>
  <c r="AA28" i="5"/>
  <c r="Z28" i="5"/>
  <c r="Y28" i="5"/>
  <c r="U28" i="5"/>
  <c r="AA27" i="5"/>
  <c r="Z27" i="5"/>
  <c r="AB27" i="5" s="1"/>
  <c r="Y27" i="5"/>
  <c r="U27" i="5"/>
  <c r="AA26" i="5"/>
  <c r="Z26" i="5"/>
  <c r="AB26" i="5" s="1"/>
  <c r="Y26" i="5"/>
  <c r="U26" i="5"/>
  <c r="AA25" i="5"/>
  <c r="Z25" i="5"/>
  <c r="AB25" i="5" s="1"/>
  <c r="Y25" i="5"/>
  <c r="U25" i="5"/>
  <c r="AA24" i="5"/>
  <c r="Z24" i="5"/>
  <c r="AB24" i="5" s="1"/>
  <c r="Y24" i="5"/>
  <c r="U24" i="5"/>
  <c r="AA23" i="5"/>
  <c r="Z23" i="5"/>
  <c r="AB23" i="5" s="1"/>
  <c r="Y23" i="5"/>
  <c r="U23" i="5"/>
  <c r="AA22" i="5"/>
  <c r="Z22" i="5"/>
  <c r="AB22" i="5" s="1"/>
  <c r="Y22" i="5"/>
  <c r="U22" i="5"/>
  <c r="AA21" i="5"/>
  <c r="Z21" i="5"/>
  <c r="Y21" i="5"/>
  <c r="U21" i="5"/>
  <c r="AA20" i="5"/>
  <c r="Z20" i="5"/>
  <c r="AB20" i="5" s="1"/>
  <c r="Y20" i="5"/>
  <c r="U20" i="5"/>
  <c r="AA19" i="5"/>
  <c r="Z19" i="5"/>
  <c r="AB19" i="5" s="1"/>
  <c r="Y19" i="5"/>
  <c r="U19" i="5"/>
  <c r="AA18" i="5"/>
  <c r="Z18" i="5"/>
  <c r="AB18" i="5" s="1"/>
  <c r="Y18" i="5"/>
  <c r="U18" i="5"/>
  <c r="AA17" i="5"/>
  <c r="Z17" i="5"/>
  <c r="AB17" i="5" s="1"/>
  <c r="Y17" i="5"/>
  <c r="U17" i="5"/>
  <c r="AA16" i="5"/>
  <c r="Z16" i="5"/>
  <c r="AB16" i="5" s="1"/>
  <c r="Y16" i="5"/>
  <c r="U16" i="5"/>
  <c r="AA15" i="5"/>
  <c r="Z15" i="5"/>
  <c r="AB15" i="5" s="1"/>
  <c r="Y15" i="5"/>
  <c r="U15" i="5"/>
  <c r="AA14" i="5"/>
  <c r="Z14" i="5"/>
  <c r="AB14" i="5" s="1"/>
  <c r="Y14" i="5"/>
  <c r="U14" i="5"/>
  <c r="AA13" i="5"/>
  <c r="Z13" i="5"/>
  <c r="AB13" i="5" s="1"/>
  <c r="Y13" i="5"/>
  <c r="U13" i="5"/>
  <c r="AB21" i="5"/>
  <c r="AA12" i="5"/>
  <c r="Z12" i="5"/>
  <c r="AB12" i="5" s="1"/>
  <c r="Y12" i="5"/>
  <c r="U12" i="5"/>
  <c r="AA11" i="5"/>
  <c r="Z11" i="5"/>
  <c r="AB11" i="5" s="1"/>
  <c r="Y11" i="5"/>
  <c r="U11" i="5"/>
  <c r="AA10" i="5"/>
  <c r="Z10" i="5"/>
  <c r="AB10" i="5" s="1"/>
  <c r="Y10" i="5"/>
  <c r="U10" i="5"/>
  <c r="AA9" i="5"/>
  <c r="Z9" i="5"/>
  <c r="AB9" i="5" s="1"/>
  <c r="Y9" i="5"/>
  <c r="U9" i="5"/>
  <c r="AA8" i="5"/>
  <c r="Z8" i="5"/>
  <c r="AB8" i="5" s="1"/>
  <c r="Y8" i="5"/>
  <c r="U8" i="5"/>
  <c r="AB7" i="5"/>
  <c r="AA7" i="5"/>
  <c r="Z7" i="5"/>
  <c r="Y7" i="5"/>
  <c r="U7" i="5"/>
  <c r="AA6" i="5"/>
  <c r="Z6" i="5"/>
  <c r="AB6" i="5" s="1"/>
  <c r="Y6" i="5"/>
  <c r="U6" i="5"/>
  <c r="AA5" i="5"/>
  <c r="Z5" i="5"/>
  <c r="AB5" i="5" s="1"/>
  <c r="Y5" i="5"/>
  <c r="U5" i="5"/>
  <c r="AA4" i="5"/>
  <c r="Z4" i="5"/>
  <c r="AB4" i="5" s="1"/>
  <c r="Y4" i="5"/>
  <c r="U4" i="5"/>
  <c r="AA3" i="5"/>
  <c r="Z3" i="5"/>
  <c r="AB3" i="5" s="1"/>
  <c r="Y3" i="5"/>
  <c r="U3" i="5"/>
  <c r="S30" i="2"/>
  <c r="S29" i="2"/>
  <c r="S28" i="2"/>
  <c r="S27" i="2"/>
  <c r="S20" i="2"/>
  <c r="S21" i="2"/>
  <c r="S22" i="2"/>
  <c r="S19" i="2"/>
  <c r="S18" i="2"/>
  <c r="S13" i="2"/>
  <c r="S12" i="2"/>
  <c r="S11" i="2"/>
  <c r="AA90" i="2"/>
  <c r="Z90" i="2"/>
  <c r="Y90" i="2"/>
  <c r="U90" i="2"/>
  <c r="AA89" i="2"/>
  <c r="Z89" i="2"/>
  <c r="Y89" i="2"/>
  <c r="U89" i="2"/>
  <c r="AA88" i="2"/>
  <c r="Z88" i="2"/>
  <c r="Y88" i="2"/>
  <c r="U88" i="2"/>
  <c r="AA87" i="2"/>
  <c r="Z87" i="2"/>
  <c r="Y87" i="2"/>
  <c r="U87" i="2"/>
  <c r="AA86" i="2"/>
  <c r="Z86" i="2"/>
  <c r="AB86" i="2" s="1"/>
  <c r="Y86" i="2"/>
  <c r="U86" i="2"/>
  <c r="AA85" i="2"/>
  <c r="Z85" i="2"/>
  <c r="AB85" i="2" s="1"/>
  <c r="Y85" i="2"/>
  <c r="U85" i="2"/>
  <c r="AA84" i="2"/>
  <c r="Z84" i="2"/>
  <c r="AB84" i="2" s="1"/>
  <c r="Y84" i="2"/>
  <c r="U84" i="2"/>
  <c r="AA83" i="2"/>
  <c r="Z83" i="2"/>
  <c r="AB83" i="2" s="1"/>
  <c r="Y83" i="2"/>
  <c r="U83" i="2"/>
  <c r="AA82" i="2"/>
  <c r="Z82" i="2"/>
  <c r="AB82" i="2" s="1"/>
  <c r="Y82" i="2"/>
  <c r="U82" i="2"/>
  <c r="AA81" i="2"/>
  <c r="Z81" i="2"/>
  <c r="Y81" i="2"/>
  <c r="U81" i="2"/>
  <c r="AA80" i="2"/>
  <c r="Z80" i="2"/>
  <c r="Y80" i="2"/>
  <c r="U80" i="2"/>
  <c r="AA79" i="2"/>
  <c r="Z79" i="2"/>
  <c r="Y79" i="2"/>
  <c r="U79" i="2"/>
  <c r="AA78" i="2"/>
  <c r="Z78" i="2"/>
  <c r="AB78" i="2" s="1"/>
  <c r="Y78" i="2"/>
  <c r="U78" i="2"/>
  <c r="AA77" i="2"/>
  <c r="Z77" i="2"/>
  <c r="AB77" i="2" s="1"/>
  <c r="Y77" i="2"/>
  <c r="U77" i="2"/>
  <c r="AA76" i="2"/>
  <c r="Z76" i="2"/>
  <c r="Y76" i="2"/>
  <c r="U76" i="2"/>
  <c r="AA75" i="2"/>
  <c r="Z75" i="2"/>
  <c r="Y75" i="2"/>
  <c r="U75" i="2"/>
  <c r="AA74" i="2"/>
  <c r="Z74" i="2"/>
  <c r="AB74" i="2" s="1"/>
  <c r="Y74" i="2"/>
  <c r="U74" i="2"/>
  <c r="AA73" i="2"/>
  <c r="Z73" i="2"/>
  <c r="Y73" i="2"/>
  <c r="U73" i="2"/>
  <c r="AA72" i="2"/>
  <c r="Z72" i="2"/>
  <c r="Y72" i="2"/>
  <c r="U72" i="2"/>
  <c r="AA71" i="2"/>
  <c r="Z71" i="2"/>
  <c r="Y71" i="2"/>
  <c r="U71" i="2"/>
  <c r="AB70" i="2"/>
  <c r="AA70" i="2"/>
  <c r="Z70" i="2"/>
  <c r="Y70" i="2"/>
  <c r="U70" i="2"/>
  <c r="AA69" i="2"/>
  <c r="Z69" i="2"/>
  <c r="AB69" i="2" s="1"/>
  <c r="Y69" i="2"/>
  <c r="U69" i="2"/>
  <c r="AA68" i="2"/>
  <c r="Z68" i="2"/>
  <c r="AB68" i="2" s="1"/>
  <c r="Y68" i="2"/>
  <c r="U68" i="2"/>
  <c r="AA67" i="2"/>
  <c r="Z67" i="2"/>
  <c r="AB67" i="2" s="1"/>
  <c r="Y67" i="2"/>
  <c r="U67" i="2"/>
  <c r="AA66" i="2"/>
  <c r="Z66" i="2"/>
  <c r="AB66" i="2" s="1"/>
  <c r="Y66" i="2"/>
  <c r="U66" i="2"/>
  <c r="AA65" i="2"/>
  <c r="Z65" i="2"/>
  <c r="AB65" i="2" s="1"/>
  <c r="Y65" i="2"/>
  <c r="U65" i="2"/>
  <c r="AA64" i="2"/>
  <c r="Z64" i="2"/>
  <c r="AB64" i="2" s="1"/>
  <c r="Y64" i="2"/>
  <c r="U64" i="2"/>
  <c r="AB63" i="2"/>
  <c r="AA63" i="2"/>
  <c r="Z63" i="2"/>
  <c r="Y63" i="2"/>
  <c r="U63" i="2"/>
  <c r="AA62" i="2"/>
  <c r="Z62" i="2"/>
  <c r="AB62" i="2" s="1"/>
  <c r="Y62" i="2"/>
  <c r="U62" i="2"/>
  <c r="AA61" i="2"/>
  <c r="Z61" i="2"/>
  <c r="AB61" i="2" s="1"/>
  <c r="Y61" i="2"/>
  <c r="U61" i="2"/>
  <c r="AA60" i="2"/>
  <c r="Z60" i="2"/>
  <c r="Y60" i="2"/>
  <c r="U60" i="2"/>
  <c r="AA59" i="2"/>
  <c r="Z59" i="2"/>
  <c r="Y59" i="2"/>
  <c r="U59" i="2"/>
  <c r="AA58" i="2"/>
  <c r="Z58" i="2"/>
  <c r="Y58" i="2"/>
  <c r="U58" i="2"/>
  <c r="AA57" i="2"/>
  <c r="Z57" i="2"/>
  <c r="Y57" i="2"/>
  <c r="U57" i="2"/>
  <c r="AA56" i="2"/>
  <c r="Z56" i="2"/>
  <c r="Y56" i="2"/>
  <c r="U56" i="2"/>
  <c r="AA55" i="2"/>
  <c r="Z55" i="2"/>
  <c r="Y55" i="2"/>
  <c r="U55" i="2"/>
  <c r="AA54" i="2"/>
  <c r="Z54" i="2"/>
  <c r="Y54" i="2"/>
  <c r="U54" i="2"/>
  <c r="AA53" i="2"/>
  <c r="Z53" i="2"/>
  <c r="Y53" i="2"/>
  <c r="U53" i="2"/>
  <c r="AA52" i="2"/>
  <c r="Z52" i="2"/>
  <c r="Y52" i="2"/>
  <c r="U52" i="2"/>
  <c r="AA51" i="2"/>
  <c r="Z51" i="2"/>
  <c r="Y51" i="2"/>
  <c r="U51" i="2"/>
  <c r="AA50" i="2"/>
  <c r="Z50" i="2"/>
  <c r="Y50" i="2"/>
  <c r="U50" i="2"/>
  <c r="AA49" i="2"/>
  <c r="Z49" i="2"/>
  <c r="Y49" i="2"/>
  <c r="U49" i="2"/>
  <c r="AA48" i="2"/>
  <c r="Z48" i="2"/>
  <c r="Y48" i="2"/>
  <c r="U48" i="2"/>
  <c r="AA47" i="2"/>
  <c r="Z47" i="2"/>
  <c r="AB47" i="2" s="1"/>
  <c r="Y47" i="2"/>
  <c r="U47" i="2"/>
  <c r="AB46" i="2"/>
  <c r="AA46" i="2"/>
  <c r="Z46" i="2"/>
  <c r="Y46" i="2"/>
  <c r="U46" i="2"/>
  <c r="AA45" i="2"/>
  <c r="Z45" i="2"/>
  <c r="AB45" i="2" s="1"/>
  <c r="Y45" i="2"/>
  <c r="U45" i="2"/>
  <c r="AA44" i="2"/>
  <c r="Z44" i="2"/>
  <c r="AB44" i="2" s="1"/>
  <c r="Y44" i="2"/>
  <c r="U44" i="2"/>
  <c r="AA43" i="2"/>
  <c r="Z43" i="2"/>
  <c r="AB43" i="2" s="1"/>
  <c r="Y43" i="2"/>
  <c r="U43" i="2"/>
  <c r="AA42" i="2"/>
  <c r="Z42" i="2"/>
  <c r="Y42" i="2"/>
  <c r="U42" i="2"/>
  <c r="AA41" i="2"/>
  <c r="Z41" i="2"/>
  <c r="AB41" i="2" s="1"/>
  <c r="Y41" i="2"/>
  <c r="U41" i="2"/>
  <c r="AA40" i="2"/>
  <c r="Z40" i="2"/>
  <c r="Y40" i="2"/>
  <c r="U40" i="2"/>
  <c r="AA39" i="2"/>
  <c r="Z39" i="2"/>
  <c r="AB39" i="2" s="1"/>
  <c r="Y39" i="2"/>
  <c r="U39" i="2"/>
  <c r="S39" i="2"/>
  <c r="AA38" i="2"/>
  <c r="Z38" i="2"/>
  <c r="Y38" i="2"/>
  <c r="U38" i="2"/>
  <c r="S38" i="2"/>
  <c r="AA37" i="2"/>
  <c r="Z37" i="2"/>
  <c r="Y37" i="2"/>
  <c r="U37" i="2"/>
  <c r="AA36" i="2"/>
  <c r="Z36" i="2"/>
  <c r="Y36" i="2"/>
  <c r="U36" i="2"/>
  <c r="AA35" i="2"/>
  <c r="Z35" i="2"/>
  <c r="Y35" i="2"/>
  <c r="U35" i="2"/>
  <c r="AA34" i="2"/>
  <c r="Z34" i="2"/>
  <c r="Y34" i="2"/>
  <c r="U34" i="2"/>
  <c r="AA33" i="2"/>
  <c r="Z33" i="2"/>
  <c r="Y33" i="2"/>
  <c r="U33" i="2"/>
  <c r="AA32" i="2"/>
  <c r="Z32" i="2"/>
  <c r="Y32" i="2"/>
  <c r="U32" i="2"/>
  <c r="AA31" i="2"/>
  <c r="Z31" i="2"/>
  <c r="Y31" i="2"/>
  <c r="U31" i="2"/>
  <c r="AA30" i="2"/>
  <c r="Z30" i="2"/>
  <c r="AB30" i="2" s="1"/>
  <c r="Y30" i="2"/>
  <c r="U30" i="2"/>
  <c r="AA29" i="2"/>
  <c r="Z29" i="2"/>
  <c r="Y29" i="2"/>
  <c r="U29" i="2"/>
  <c r="AA28" i="2"/>
  <c r="Z28" i="2"/>
  <c r="Y28" i="2"/>
  <c r="U28" i="2"/>
  <c r="AA27" i="2"/>
  <c r="Z27" i="2"/>
  <c r="AB27" i="2" s="1"/>
  <c r="Y27" i="2"/>
  <c r="U27" i="2"/>
  <c r="AA26" i="2"/>
  <c r="Z26" i="2"/>
  <c r="AB26" i="2" s="1"/>
  <c r="Y26" i="2"/>
  <c r="U26" i="2"/>
  <c r="AA25" i="2"/>
  <c r="Z25" i="2"/>
  <c r="AB25" i="2" s="1"/>
  <c r="Y25" i="2"/>
  <c r="U25" i="2"/>
  <c r="AA24" i="2"/>
  <c r="Z24" i="2"/>
  <c r="AB24" i="2" s="1"/>
  <c r="Y24" i="2"/>
  <c r="U24" i="2"/>
  <c r="AA23" i="2"/>
  <c r="Z23" i="2"/>
  <c r="AB23" i="2" s="1"/>
  <c r="Y23" i="2"/>
  <c r="U23" i="2"/>
  <c r="AA22" i="2"/>
  <c r="Z22" i="2"/>
  <c r="Y22" i="2"/>
  <c r="U22" i="2"/>
  <c r="AA21" i="2"/>
  <c r="Z21" i="2"/>
  <c r="Y21" i="2"/>
  <c r="U21" i="2"/>
  <c r="AA20" i="2"/>
  <c r="Z20" i="2"/>
  <c r="Y20" i="2"/>
  <c r="U20" i="2"/>
  <c r="AA19" i="2"/>
  <c r="Z19" i="2"/>
  <c r="AB19" i="2" s="1"/>
  <c r="Y19" i="2"/>
  <c r="U19" i="2"/>
  <c r="AA18" i="2"/>
  <c r="Z18" i="2"/>
  <c r="AB18" i="2" s="1"/>
  <c r="Y18" i="2"/>
  <c r="U18" i="2"/>
  <c r="AA17" i="2"/>
  <c r="Z17" i="2"/>
  <c r="AB17" i="2" s="1"/>
  <c r="Y17" i="2"/>
  <c r="U17" i="2"/>
  <c r="AA16" i="2"/>
  <c r="Z16" i="2"/>
  <c r="AB16" i="2" s="1"/>
  <c r="Y16" i="2"/>
  <c r="U16" i="2"/>
  <c r="AA15" i="2"/>
  <c r="Z15" i="2"/>
  <c r="AB15" i="2" s="1"/>
  <c r="Y15" i="2"/>
  <c r="U15" i="2"/>
  <c r="AA14" i="2"/>
  <c r="Z14" i="2"/>
  <c r="AB14" i="2" s="1"/>
  <c r="Y14" i="2"/>
  <c r="U14" i="2"/>
  <c r="AA13" i="2"/>
  <c r="Z13" i="2"/>
  <c r="AB13" i="2" s="1"/>
  <c r="Y13" i="2"/>
  <c r="U13" i="2"/>
  <c r="AA12" i="2"/>
  <c r="Z12" i="2"/>
  <c r="AB12" i="2" s="1"/>
  <c r="Y12" i="2"/>
  <c r="U12" i="2"/>
  <c r="AA11" i="2"/>
  <c r="Z11" i="2"/>
  <c r="AB11" i="2" s="1"/>
  <c r="Y11" i="2"/>
  <c r="U11" i="2"/>
  <c r="AA10" i="2"/>
  <c r="Z10" i="2"/>
  <c r="AB10" i="2" s="1"/>
  <c r="Y10" i="2"/>
  <c r="U10" i="2"/>
  <c r="AA9" i="2"/>
  <c r="Z9" i="2"/>
  <c r="AB9" i="2" s="1"/>
  <c r="Y9" i="2"/>
  <c r="U9" i="2"/>
  <c r="AA8" i="2"/>
  <c r="Z8" i="2"/>
  <c r="AB8" i="2" s="1"/>
  <c r="Y8" i="2"/>
  <c r="U8" i="2"/>
  <c r="AA7" i="2"/>
  <c r="Z7" i="2"/>
  <c r="AB7" i="2" s="1"/>
  <c r="Y7" i="2"/>
  <c r="U7" i="2"/>
  <c r="AA6" i="2"/>
  <c r="Z6" i="2"/>
  <c r="AB6" i="2" s="1"/>
  <c r="Y6" i="2"/>
  <c r="U6" i="2"/>
  <c r="AA5" i="2"/>
  <c r="Z5" i="2"/>
  <c r="AB5" i="2" s="1"/>
  <c r="Y5" i="2"/>
  <c r="U5" i="2"/>
  <c r="AA4" i="2"/>
  <c r="Z4" i="2"/>
  <c r="AB4" i="2" s="1"/>
  <c r="Y4" i="2"/>
  <c r="U4" i="2"/>
  <c r="AA3" i="2"/>
  <c r="Z3" i="2"/>
  <c r="AB3" i="2" s="1"/>
  <c r="Y3" i="2"/>
  <c r="U3" i="2"/>
  <c r="S39" i="1"/>
  <c r="S38" i="1"/>
  <c r="AA90" i="1"/>
  <c r="Z90" i="1"/>
  <c r="Y90" i="1"/>
  <c r="U90" i="1"/>
  <c r="AA89" i="1"/>
  <c r="Z89" i="1"/>
  <c r="Y89" i="1"/>
  <c r="U89" i="1"/>
  <c r="AA88" i="1"/>
  <c r="Z88" i="1"/>
  <c r="Y88" i="1"/>
  <c r="U88" i="1"/>
  <c r="AA87" i="1"/>
  <c r="Z87" i="1"/>
  <c r="Y87" i="1"/>
  <c r="U87" i="1"/>
  <c r="AA86" i="1"/>
  <c r="Z86" i="1"/>
  <c r="AB86" i="1" s="1"/>
  <c r="Y86" i="1"/>
  <c r="U86" i="1"/>
  <c r="AA85" i="1"/>
  <c r="Z85" i="1"/>
  <c r="AB85" i="1" s="1"/>
  <c r="Y85" i="1"/>
  <c r="U85" i="1"/>
  <c r="AA84" i="1"/>
  <c r="Z84" i="1"/>
  <c r="AB84" i="1" s="1"/>
  <c r="Y84" i="1"/>
  <c r="U84" i="1"/>
  <c r="AA83" i="1"/>
  <c r="Z83" i="1"/>
  <c r="AB83" i="1" s="1"/>
  <c r="Y83" i="1"/>
  <c r="U83" i="1"/>
  <c r="AA82" i="1"/>
  <c r="Z82" i="1"/>
  <c r="AB82" i="1" s="1"/>
  <c r="Y82" i="1"/>
  <c r="U82" i="1"/>
  <c r="AA81" i="1"/>
  <c r="Z81" i="1"/>
  <c r="AB81" i="1" s="1"/>
  <c r="Y81" i="1"/>
  <c r="U81" i="1"/>
  <c r="AA80" i="1"/>
  <c r="Z80" i="1"/>
  <c r="AB80" i="1" s="1"/>
  <c r="Y80" i="1"/>
  <c r="U80" i="1"/>
  <c r="AA79" i="1"/>
  <c r="Z79" i="1"/>
  <c r="AB79" i="1" s="1"/>
  <c r="Y79" i="1"/>
  <c r="U79" i="1"/>
  <c r="AA78" i="1"/>
  <c r="Z78" i="1"/>
  <c r="AB78" i="1" s="1"/>
  <c r="Y78" i="1"/>
  <c r="U78" i="1"/>
  <c r="AA77" i="1"/>
  <c r="Z77" i="1"/>
  <c r="AB77" i="1" s="1"/>
  <c r="Y77" i="1"/>
  <c r="U77" i="1"/>
  <c r="AA76" i="1"/>
  <c r="Z76" i="1"/>
  <c r="AB76" i="1" s="1"/>
  <c r="Y76" i="1"/>
  <c r="U76" i="1"/>
  <c r="AB75" i="1"/>
  <c r="AA75" i="1"/>
  <c r="Z75" i="1"/>
  <c r="Y75" i="1"/>
  <c r="U75" i="1"/>
  <c r="AA74" i="1"/>
  <c r="Z74" i="1"/>
  <c r="AB74" i="1" s="1"/>
  <c r="Y74" i="1"/>
  <c r="U74" i="1"/>
  <c r="AA73" i="1"/>
  <c r="Z73" i="1"/>
  <c r="AB73" i="1" s="1"/>
  <c r="Y73" i="1"/>
  <c r="U73" i="1"/>
  <c r="AA72" i="1"/>
  <c r="Z72" i="1"/>
  <c r="AB72" i="1" s="1"/>
  <c r="Y72" i="1"/>
  <c r="U72" i="1"/>
  <c r="AA71" i="1"/>
  <c r="Z71" i="1"/>
  <c r="AB71" i="1" s="1"/>
  <c r="Y71" i="1"/>
  <c r="U71" i="1"/>
  <c r="AA70" i="1"/>
  <c r="Z70" i="1"/>
  <c r="AB70" i="1" s="1"/>
  <c r="Y70" i="1"/>
  <c r="U70" i="1"/>
  <c r="AA69" i="1"/>
  <c r="Z69" i="1"/>
  <c r="AB69" i="1" s="1"/>
  <c r="Y69" i="1"/>
  <c r="U69" i="1"/>
  <c r="AA68" i="1"/>
  <c r="Z68" i="1"/>
  <c r="AB68" i="1" s="1"/>
  <c r="Y68" i="1"/>
  <c r="U68" i="1"/>
  <c r="AA67" i="1"/>
  <c r="Z67" i="1"/>
  <c r="AB67" i="1" s="1"/>
  <c r="Y67" i="1"/>
  <c r="U67" i="1"/>
  <c r="AA66" i="1"/>
  <c r="Z66" i="1"/>
  <c r="AB66" i="1" s="1"/>
  <c r="Y66" i="1"/>
  <c r="U66" i="1"/>
  <c r="AA65" i="1"/>
  <c r="Z65" i="1"/>
  <c r="AB65" i="1" s="1"/>
  <c r="Y65" i="1"/>
  <c r="U65" i="1"/>
  <c r="AA64" i="1"/>
  <c r="Z64" i="1"/>
  <c r="AB64" i="1" s="1"/>
  <c r="Y64" i="1"/>
  <c r="U64" i="1"/>
  <c r="AA63" i="1"/>
  <c r="Z63" i="1"/>
  <c r="AB63" i="1" s="1"/>
  <c r="Y63" i="1"/>
  <c r="U63" i="1"/>
  <c r="AA62" i="1"/>
  <c r="Z62" i="1"/>
  <c r="AB62" i="1" s="1"/>
  <c r="Y62" i="1"/>
  <c r="U62" i="1"/>
  <c r="AA61" i="1"/>
  <c r="Z61" i="1"/>
  <c r="AB61" i="1" s="1"/>
  <c r="Y61" i="1"/>
  <c r="U61" i="1"/>
  <c r="AB60" i="1"/>
  <c r="AA60" i="1"/>
  <c r="Z60" i="1"/>
  <c r="Y60" i="1"/>
  <c r="U60" i="1"/>
  <c r="AB59" i="1"/>
  <c r="AA59" i="1"/>
  <c r="Z59" i="1"/>
  <c r="Y59" i="1"/>
  <c r="U59" i="1"/>
  <c r="AA58" i="1"/>
  <c r="Z58" i="1"/>
  <c r="AB58" i="1" s="1"/>
  <c r="Y58" i="1"/>
  <c r="U58" i="1"/>
  <c r="AA57" i="1"/>
  <c r="Z57" i="1"/>
  <c r="AB57" i="1" s="1"/>
  <c r="Y57" i="1"/>
  <c r="U57" i="1"/>
  <c r="AA56" i="1"/>
  <c r="Z56" i="1"/>
  <c r="AB56" i="1" s="1"/>
  <c r="Y56" i="1"/>
  <c r="U56" i="1"/>
  <c r="AA55" i="1"/>
  <c r="Z55" i="1"/>
  <c r="AB55" i="1" s="1"/>
  <c r="Y55" i="1"/>
  <c r="U55" i="1"/>
  <c r="AA54" i="1"/>
  <c r="Z54" i="1"/>
  <c r="AB54" i="1" s="1"/>
  <c r="Y54" i="1"/>
  <c r="U54" i="1"/>
  <c r="AA53" i="1"/>
  <c r="Z53" i="1"/>
  <c r="AB53" i="1" s="1"/>
  <c r="Y53" i="1"/>
  <c r="U53" i="1"/>
  <c r="AA52" i="1"/>
  <c r="Z52" i="1"/>
  <c r="AB52" i="1" s="1"/>
  <c r="Y52" i="1"/>
  <c r="U52" i="1"/>
  <c r="AA51" i="1"/>
  <c r="Z51" i="1"/>
  <c r="AB51" i="1" s="1"/>
  <c r="Y51" i="1"/>
  <c r="U51" i="1"/>
  <c r="AA50" i="1"/>
  <c r="Z50" i="1"/>
  <c r="AB50" i="1" s="1"/>
  <c r="Y50" i="1"/>
  <c r="U50" i="1"/>
  <c r="AA49" i="1"/>
  <c r="Z49" i="1"/>
  <c r="AB49" i="1" s="1"/>
  <c r="Y49" i="1"/>
  <c r="U49" i="1"/>
  <c r="AA48" i="1"/>
  <c r="Z48" i="1"/>
  <c r="AB48" i="1" s="1"/>
  <c r="Y48" i="1"/>
  <c r="U48" i="1"/>
  <c r="AA47" i="1"/>
  <c r="Z47" i="1"/>
  <c r="AB47" i="1" s="1"/>
  <c r="Y47" i="1"/>
  <c r="U47" i="1"/>
  <c r="AA46" i="1"/>
  <c r="Z46" i="1"/>
  <c r="AB46" i="1" s="1"/>
  <c r="Y46" i="1"/>
  <c r="U46" i="1"/>
  <c r="AA45" i="1"/>
  <c r="Z45" i="1"/>
  <c r="AB45" i="1" s="1"/>
  <c r="Y45" i="1"/>
  <c r="U45" i="1"/>
  <c r="AA44" i="1"/>
  <c r="Z44" i="1"/>
  <c r="AB44" i="1" s="1"/>
  <c r="Y44" i="1"/>
  <c r="U44" i="1"/>
  <c r="AA43" i="1"/>
  <c r="Z43" i="1"/>
  <c r="AB43" i="1" s="1"/>
  <c r="Y43" i="1"/>
  <c r="U43" i="1"/>
  <c r="AB42" i="1"/>
  <c r="AA42" i="1"/>
  <c r="Z42" i="1"/>
  <c r="Y42" i="1"/>
  <c r="U42" i="1"/>
  <c r="AA41" i="1"/>
  <c r="Z41" i="1"/>
  <c r="AB41" i="1" s="1"/>
  <c r="Y41" i="1"/>
  <c r="U41" i="1"/>
  <c r="AA40" i="1"/>
  <c r="Z40" i="1"/>
  <c r="AB40" i="1" s="1"/>
  <c r="Y40" i="1"/>
  <c r="U40" i="1"/>
  <c r="AA39" i="1"/>
  <c r="Z39" i="1"/>
  <c r="AB39" i="1" s="1"/>
  <c r="Y39" i="1"/>
  <c r="U39" i="1"/>
  <c r="AA38" i="1"/>
  <c r="Z38" i="1"/>
  <c r="AB38" i="1" s="1"/>
  <c r="Y38" i="1"/>
  <c r="U38" i="1"/>
  <c r="AA37" i="1"/>
  <c r="Z37" i="1"/>
  <c r="AB37" i="1" s="1"/>
  <c r="Y37" i="1"/>
  <c r="U37" i="1"/>
  <c r="AA36" i="1"/>
  <c r="Z36" i="1"/>
  <c r="AB36" i="1" s="1"/>
  <c r="Y36" i="1"/>
  <c r="U36" i="1"/>
  <c r="AA35" i="1"/>
  <c r="Z35" i="1"/>
  <c r="AB35" i="1" s="1"/>
  <c r="Y35" i="1"/>
  <c r="U35" i="1"/>
  <c r="AA34" i="1"/>
  <c r="Z34" i="1"/>
  <c r="AB34" i="1" s="1"/>
  <c r="Y34" i="1"/>
  <c r="U34" i="1"/>
  <c r="AA33" i="1"/>
  <c r="Z33" i="1"/>
  <c r="AB33" i="1" s="1"/>
  <c r="Y33" i="1"/>
  <c r="U33" i="1"/>
  <c r="AA32" i="1"/>
  <c r="Z32" i="1"/>
  <c r="AB32" i="1" s="1"/>
  <c r="Y32" i="1"/>
  <c r="U32" i="1"/>
  <c r="AA31" i="1"/>
  <c r="Z31" i="1"/>
  <c r="AB31" i="1" s="1"/>
  <c r="Y31" i="1"/>
  <c r="U31" i="1"/>
  <c r="AA30" i="1"/>
  <c r="Z30" i="1"/>
  <c r="AB30" i="1" s="1"/>
  <c r="Y30" i="1"/>
  <c r="U30" i="1"/>
  <c r="AA29" i="1"/>
  <c r="Z29" i="1"/>
  <c r="AB29" i="1" s="1"/>
  <c r="Y29" i="1"/>
  <c r="U29" i="1"/>
  <c r="AA28" i="1"/>
  <c r="Z28" i="1"/>
  <c r="AB28" i="1" s="1"/>
  <c r="Y28" i="1"/>
  <c r="U28" i="1"/>
  <c r="AB27" i="1"/>
  <c r="AA27" i="1"/>
  <c r="Z27" i="1"/>
  <c r="Y27" i="1"/>
  <c r="U27" i="1"/>
  <c r="AB26" i="1"/>
  <c r="AA26" i="1"/>
  <c r="Z26" i="1"/>
  <c r="Y26" i="1"/>
  <c r="U26" i="1"/>
  <c r="AA25" i="1"/>
  <c r="Z25" i="1"/>
  <c r="AB25" i="1" s="1"/>
  <c r="Y25" i="1"/>
  <c r="U25" i="1"/>
  <c r="AA24" i="1"/>
  <c r="Z24" i="1"/>
  <c r="AB24" i="1" s="1"/>
  <c r="Y24" i="1"/>
  <c r="U24" i="1"/>
  <c r="AA23" i="1"/>
  <c r="Z23" i="1"/>
  <c r="AB23" i="1" s="1"/>
  <c r="Y23" i="1"/>
  <c r="U23" i="1"/>
  <c r="AA22" i="1"/>
  <c r="Z22" i="1"/>
  <c r="AB22" i="1" s="1"/>
  <c r="Y22" i="1"/>
  <c r="U22" i="1"/>
  <c r="AA21" i="1"/>
  <c r="Z21" i="1"/>
  <c r="AB21" i="1" s="1"/>
  <c r="Y21" i="1"/>
  <c r="U21" i="1"/>
  <c r="AA20" i="1"/>
  <c r="Z20" i="1"/>
  <c r="AB20" i="1" s="1"/>
  <c r="Y20" i="1"/>
  <c r="U20" i="1"/>
  <c r="AA19" i="1"/>
  <c r="Z19" i="1"/>
  <c r="AB19" i="1" s="1"/>
  <c r="Y19" i="1"/>
  <c r="U19" i="1"/>
  <c r="AA18" i="1"/>
  <c r="Z18" i="1"/>
  <c r="AB18" i="1" s="1"/>
  <c r="Y18" i="1"/>
  <c r="U18" i="1"/>
  <c r="AA17" i="1"/>
  <c r="Z17" i="1"/>
  <c r="AB17" i="1" s="1"/>
  <c r="Y17" i="1"/>
  <c r="U17" i="1"/>
  <c r="AA16" i="1"/>
  <c r="Z16" i="1"/>
  <c r="AB16" i="1" s="1"/>
  <c r="Y16" i="1"/>
  <c r="U16" i="1"/>
  <c r="AA15" i="1"/>
  <c r="Z15" i="1"/>
  <c r="AB15" i="1" s="1"/>
  <c r="Y15" i="1"/>
  <c r="U15" i="1"/>
  <c r="AA14" i="1"/>
  <c r="Z14" i="1"/>
  <c r="AB14" i="1" s="1"/>
  <c r="Y14" i="1"/>
  <c r="U14" i="1"/>
  <c r="AA13" i="1"/>
  <c r="Z13" i="1"/>
  <c r="AB13" i="1" s="1"/>
  <c r="Y13" i="1"/>
  <c r="U13" i="1"/>
  <c r="AA12" i="1"/>
  <c r="Z12" i="1"/>
  <c r="AB12" i="1" s="1"/>
  <c r="Y12" i="1"/>
  <c r="U12" i="1"/>
  <c r="AA11" i="1"/>
  <c r="Z11" i="1"/>
  <c r="AB11" i="1" s="1"/>
  <c r="Y11" i="1"/>
  <c r="U11" i="1"/>
  <c r="AB10" i="1"/>
  <c r="AA10" i="1"/>
  <c r="Z10" i="1"/>
  <c r="Y10" i="1"/>
  <c r="U10" i="1"/>
  <c r="AA9" i="1"/>
  <c r="Z9" i="1"/>
  <c r="AB9" i="1" s="1"/>
  <c r="Y9" i="1"/>
  <c r="U9" i="1"/>
  <c r="AA8" i="1"/>
  <c r="Z8" i="1"/>
  <c r="AB8" i="1" s="1"/>
  <c r="Y8" i="1"/>
  <c r="U8" i="1"/>
  <c r="AA7" i="1"/>
  <c r="Z7" i="1"/>
  <c r="AB7" i="1" s="1"/>
  <c r="Y7" i="1"/>
  <c r="U7" i="1"/>
  <c r="AA6" i="1"/>
  <c r="Z6" i="1"/>
  <c r="AB6" i="1" s="1"/>
  <c r="Y6" i="1"/>
  <c r="U6" i="1"/>
  <c r="AA5" i="1"/>
  <c r="Z5" i="1"/>
  <c r="AB5" i="1" s="1"/>
  <c r="Y5" i="1"/>
  <c r="U5" i="1"/>
  <c r="AA4" i="1"/>
  <c r="Z4" i="1"/>
  <c r="AB4" i="1" s="1"/>
  <c r="Y4" i="1"/>
  <c r="U4" i="1"/>
  <c r="AA3" i="1"/>
  <c r="Z3" i="1"/>
  <c r="AB3" i="1" s="1"/>
  <c r="Y3" i="1"/>
  <c r="U3" i="1"/>
  <c r="AB38" i="2" l="1"/>
  <c r="AB76" i="2"/>
  <c r="AB42" i="5"/>
  <c r="AB42" i="2"/>
  <c r="AB37" i="2"/>
  <c r="AB72" i="5"/>
  <c r="AB40" i="2"/>
  <c r="AB32" i="5"/>
  <c r="AB73" i="5"/>
  <c r="AB60" i="2"/>
  <c r="AB52" i="2"/>
  <c r="AB53" i="2"/>
  <c r="AB36" i="5"/>
  <c r="AB37" i="5"/>
  <c r="AB40" i="5"/>
  <c r="AB73" i="2"/>
  <c r="AB75" i="5"/>
  <c r="AB72" i="2"/>
  <c r="AB48" i="2"/>
  <c r="AB49" i="2"/>
  <c r="AB54" i="2"/>
  <c r="AB55" i="2"/>
  <c r="AB79" i="2"/>
  <c r="AB81" i="2"/>
  <c r="AB80" i="2"/>
  <c r="AB76" i="5"/>
  <c r="AB39" i="5"/>
  <c r="AB41" i="5"/>
  <c r="S40" i="1"/>
  <c r="S41" i="1" s="1"/>
  <c r="S42" i="1" s="1"/>
  <c r="S35" i="1" s="1"/>
  <c r="AB87" i="1" s="1"/>
  <c r="AB31" i="2"/>
  <c r="AB34" i="2"/>
  <c r="AB51" i="2"/>
  <c r="AB71" i="2"/>
  <c r="AB75" i="2"/>
  <c r="AB59" i="2"/>
  <c r="AB55" i="5"/>
  <c r="AB38" i="5"/>
  <c r="AB31" i="5"/>
  <c r="AB29" i="5"/>
  <c r="AB30" i="5"/>
  <c r="AB28" i="5"/>
  <c r="AB57" i="5"/>
  <c r="AB58" i="5"/>
  <c r="AB53" i="5"/>
  <c r="AB54" i="5"/>
  <c r="AB74" i="5"/>
  <c r="AB51" i="5"/>
  <c r="AB71" i="5"/>
  <c r="AB56" i="5"/>
  <c r="AB59" i="5"/>
  <c r="AB56" i="2"/>
  <c r="AB35" i="2"/>
  <c r="AB36" i="2"/>
  <c r="AB57" i="2"/>
  <c r="AB28" i="2"/>
  <c r="AB29" i="2"/>
  <c r="AB58" i="2"/>
  <c r="AB20" i="2"/>
  <c r="AB21" i="2"/>
  <c r="AB22" i="2"/>
  <c r="AB32" i="2"/>
  <c r="AB33" i="2"/>
  <c r="AB50" i="2"/>
  <c r="S40" i="2" l="1"/>
  <c r="S41" i="2" s="1"/>
  <c r="S42" i="2" s="1"/>
  <c r="S35" i="2" s="1"/>
  <c r="AB89" i="2" s="1"/>
  <c r="AB90" i="1"/>
  <c r="AB89" i="1"/>
  <c r="AB88" i="1"/>
  <c r="S40" i="5"/>
  <c r="S41" i="5" s="1"/>
  <c r="S42" i="5" l="1"/>
  <c r="S35" i="5" s="1"/>
  <c r="AB90" i="2"/>
  <c r="AB87" i="2"/>
  <c r="AB88" i="2"/>
  <c r="S43" i="2" s="1"/>
  <c r="S45" i="2" s="1"/>
  <c r="S43" i="1"/>
  <c r="S45" i="1" s="1"/>
  <c r="AB88" i="5" l="1"/>
  <c r="AB89" i="5"/>
  <c r="AB90" i="5"/>
  <c r="AB87" i="5"/>
  <c r="S43" i="5" l="1"/>
  <c r="S45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 Carey</author>
  </authors>
  <commentList>
    <comment ref="R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Jon Carey:</t>
        </r>
        <r>
          <rPr>
            <sz val="9"/>
            <color indexed="81"/>
            <rFont val="Tahoma"/>
            <family val="2"/>
          </rPr>
          <t xml:space="preserve">
These are the ELDU ratios from Gordon's file.
[ELDUfromSTIL_CalibrationInputsFinal_8/14/17.xlsx]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 Carey</author>
  </authors>
  <commentList>
    <comment ref="R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Jon Carey:</t>
        </r>
        <r>
          <rPr>
            <sz val="9"/>
            <color indexed="81"/>
            <rFont val="Tahoma"/>
            <family val="2"/>
          </rPr>
          <t xml:space="preserve">
These are the ELDU ratios from Gordon's file.
[ELDUfromSTIL_CalibrationInputsFinal_8/14/17.xlsx]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 Carey</author>
  </authors>
  <commentList>
    <comment ref="R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Jon Carey:</t>
        </r>
        <r>
          <rPr>
            <sz val="9"/>
            <color indexed="81"/>
            <rFont val="Tahoma"/>
            <family val="2"/>
          </rPr>
          <t xml:space="preserve">
These are the ELDU ratios from Gordon's file.
[ELDUfromSTIL_CalibrationInputsFinal_8/14/17.xlsx]</t>
        </r>
      </text>
    </comment>
  </commentList>
</comments>
</file>

<file path=xl/sharedStrings.xml><?xml version="1.0" encoding="utf-8"?>
<sst xmlns="http://schemas.openxmlformats.org/spreadsheetml/2006/main" count="2228" uniqueCount="128">
  <si>
    <t>This is from FRAM_Star_InBase filtered to Notes = merged, and StockNum = 18</t>
  </si>
  <si>
    <t>These are the converted JDF records that go directly into the 'CWTAll' table</t>
  </si>
  <si>
    <t>StockNum</t>
  </si>
  <si>
    <t>StockAbbrev</t>
  </si>
  <si>
    <t>StockName</t>
  </si>
  <si>
    <t>CWTCode</t>
  </si>
  <si>
    <t>RunTiming</t>
  </si>
  <si>
    <t>BroodYear</t>
  </si>
  <si>
    <t>Age</t>
  </si>
  <si>
    <t>FisheryNum</t>
  </si>
  <si>
    <t>FisheryName</t>
  </si>
  <si>
    <t>TStepNum</t>
  </si>
  <si>
    <t>TStepName</t>
  </si>
  <si>
    <t>EstdRecs</t>
  </si>
  <si>
    <t>nRecs</t>
  </si>
  <si>
    <t>DateCreated</t>
  </si>
  <si>
    <t>RunID</t>
  </si>
  <si>
    <t>Notes</t>
  </si>
  <si>
    <t>FisheryID</t>
  </si>
  <si>
    <t>ELDUratio</t>
  </si>
  <si>
    <t>ID</t>
  </si>
  <si>
    <t>BasePeriodID</t>
  </si>
  <si>
    <t>Species</t>
  </si>
  <si>
    <t>StockID</t>
  </si>
  <si>
    <t>TimeStep</t>
  </si>
  <si>
    <t>Catch</t>
  </si>
  <si>
    <t>Adjusted</t>
  </si>
  <si>
    <t>STL</t>
  </si>
  <si>
    <t>Stillaguamish Fall Fing</t>
  </si>
  <si>
    <t>ABrc.STL</t>
  </si>
  <si>
    <t>SE Alaska Troll</t>
  </si>
  <si>
    <t>Oct-Apr</t>
  </si>
  <si>
    <t>merged</t>
  </si>
  <si>
    <t>43326.9002</t>
  </si>
  <si>
    <t>May-Jun</t>
  </si>
  <si>
    <t>Jul-Sept</t>
  </si>
  <si>
    <t>SE Alaska Net</t>
  </si>
  <si>
    <t>SE Alaska Sport</t>
  </si>
  <si>
    <t>BC No/Cent Net</t>
  </si>
  <si>
    <t>BC Outside Sport</t>
  </si>
  <si>
    <t>BC No/Cent Troll</t>
  </si>
  <si>
    <t>BC WCVI Troll</t>
  </si>
  <si>
    <t>BC JDF Sport</t>
  </si>
  <si>
    <t>NT Area 3:4:4B Troll</t>
  </si>
  <si>
    <t>Tr Area 3:4:4B Troll</t>
  </si>
  <si>
    <t>NT Area 3:4 Sport</t>
  </si>
  <si>
    <t>NT Area 2 Sport</t>
  </si>
  <si>
    <t>NT Area 7 Sport</t>
  </si>
  <si>
    <t>Tr JDF Troll</t>
  </si>
  <si>
    <t>NT Area 5 Sport</t>
  </si>
  <si>
    <t>Escapement Calc</t>
  </si>
  <si>
    <t>NT JDF Net</t>
  </si>
  <si>
    <t>STL tot</t>
  </si>
  <si>
    <t>NT Area 8-1 Sport</t>
  </si>
  <si>
    <t>STL esc</t>
  </si>
  <si>
    <t>JDF fish</t>
  </si>
  <si>
    <t>JDF esc</t>
  </si>
  <si>
    <t>Esc scalar</t>
  </si>
  <si>
    <t>BC WCVI Sport</t>
  </si>
  <si>
    <t>JDF tot</t>
  </si>
  <si>
    <t>CHECK:</t>
  </si>
  <si>
    <t>BC N Georgia Strait Sport</t>
  </si>
  <si>
    <t>BC S Georgia Strait Sport</t>
  </si>
  <si>
    <t>NT Skagit Net</t>
  </si>
  <si>
    <t>NT St/Snohomish Net</t>
  </si>
  <si>
    <t>NT Tulalip Bay Net</t>
  </si>
  <si>
    <t>NT Area 9 Sport</t>
  </si>
  <si>
    <t>NT Area 6 Sport</t>
  </si>
  <si>
    <t>NT Area 10 Sport</t>
  </si>
  <si>
    <t>NT Area 11 Sport</t>
  </si>
  <si>
    <t>NT Area 10:11 Net</t>
  </si>
  <si>
    <t>NT Area 10A Sport</t>
  </si>
  <si>
    <t>NT Area 12 Sport</t>
  </si>
  <si>
    <t>NT Area 13 Sport</t>
  </si>
  <si>
    <t>Escapement</t>
  </si>
  <si>
    <t>FRAMFisheryNum</t>
  </si>
  <si>
    <t>FRAM_FisheryDes</t>
  </si>
  <si>
    <t>ELDU</t>
  </si>
  <si>
    <t>STIL</t>
  </si>
  <si>
    <t>ELDU.ER</t>
  </si>
  <si>
    <t>STIL.ER</t>
  </si>
  <si>
    <t>ratio2012</t>
  </si>
  <si>
    <t>ratiopre2012</t>
  </si>
  <si>
    <t>Unknown/undefined fishery</t>
  </si>
  <si>
    <t>Southeast Alaska Troll</t>
  </si>
  <si>
    <t>Southeast Alaska Net</t>
  </si>
  <si>
    <t>NA</t>
  </si>
  <si>
    <t>Southeast Alaska Sport</t>
  </si>
  <si>
    <t>North/Central British Columbia Net</t>
  </si>
  <si>
    <t>West Coast Vancouver Island Net</t>
  </si>
  <si>
    <t>Georgia/Fraser/Johnstone Net</t>
  </si>
  <si>
    <t>North/Central British Columbia Troll</t>
  </si>
  <si>
    <t>West Coast Vancouver Island Troll</t>
  </si>
  <si>
    <t>West Coast Vancouver Island Sport</t>
  </si>
  <si>
    <t>North Georgia St. Sport</t>
  </si>
  <si>
    <t>South Georgia St. Sport</t>
  </si>
  <si>
    <t>Canadian Juan de Fuca Sport</t>
  </si>
  <si>
    <t>Cape Flattery-Quillayute (3, 4, 4B) Troll [NT]</t>
  </si>
  <si>
    <t>Cape Flattery-Quillayute (3, 4, 4B) Troll [T]</t>
  </si>
  <si>
    <t>Cape Flattery-Quillayute (3, 4) Sport</t>
  </si>
  <si>
    <t>Grays Harbor Troll (2) [NT]</t>
  </si>
  <si>
    <t>Orford Reef - Cape Falcon Troll</t>
  </si>
  <si>
    <t>San Juans (7) Sport</t>
  </si>
  <si>
    <t>San Juans (7, 7A, 6A) Net [NT]</t>
  </si>
  <si>
    <t>San Juans (7, 7A, 6A) Net [T]</t>
  </si>
  <si>
    <t>Strait of Juan de Fuca Troll [T]</t>
  </si>
  <si>
    <t>Strait of Juan de Fuca (5) Sport</t>
  </si>
  <si>
    <t>Str. Juan de Fuca (4B, 5, 6, 6C, 6D) Net [T]</t>
  </si>
  <si>
    <t>Skagit (8-1, 8-2) Sport</t>
  </si>
  <si>
    <t>Skagit (8) Net [T]</t>
  </si>
  <si>
    <t>Stilly-Snohomish (8) Net [NT]</t>
  </si>
  <si>
    <t>Stilly-Snohomish (8) Net [T]</t>
  </si>
  <si>
    <t>Tulalip Bay (8D) Net [T]</t>
  </si>
  <si>
    <t>Discovery-Admiralty (9) Sport</t>
  </si>
  <si>
    <t>Discovery-Admiralty (6B, 9) Net [NT]</t>
  </si>
  <si>
    <t>Strait of Juan de Fuca (6) Sport</t>
  </si>
  <si>
    <t>Seattle (10) Sport</t>
  </si>
  <si>
    <t>Tacoma (11) Sport</t>
  </si>
  <si>
    <t>Central Sound (10, 11) Net [NT]</t>
  </si>
  <si>
    <t>Central Sound (10, 11) Net [T]</t>
  </si>
  <si>
    <t>Elliott Bay (10A) Net [T]</t>
  </si>
  <si>
    <t>Port Orchard (10E) Net [T]</t>
  </si>
  <si>
    <t>South Sound (13) Sport</t>
  </si>
  <si>
    <t>Freshwater net</t>
  </si>
  <si>
    <t>Central Sound Net</t>
  </si>
  <si>
    <t>Ratios with 2012 added</t>
  </si>
  <si>
    <t>Ratios without 2012 added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</si>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</sst>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"/>
    <numFmt numFmtId="165" formatCode="0.0000"/>
    <numFmt numFmtId="166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16">
    <xf numFmtId="0" fontId="0" fillId="0" borderId="0" xfId="0"/>
    <xf numFmtId="0" fontId="1" fillId="0" borderId="0" xfId="0" applyFont="1"/>
    <xf numFmtId="0" fontId="3" fillId="2" borderId="1" xfId="1" applyFont="1" applyFill="1" applyBorder="1" applyAlignment="1">
      <alignment horizontal="center"/>
    </xf>
    <xf numFmtId="0" fontId="3" fillId="2" borderId="1" xfId="2" applyFont="1" applyFill="1" applyBorder="1" applyAlignment="1">
      <alignment horizontal="center"/>
    </xf>
    <xf numFmtId="0" fontId="1" fillId="0" borderId="5" xfId="0" applyFont="1" applyBorder="1"/>
    <xf numFmtId="0" fontId="6" fillId="0" borderId="0" xfId="0" applyFont="1"/>
    <xf numFmtId="0" fontId="0" fillId="3" borderId="0" xfId="0" applyFill="1"/>
    <xf numFmtId="0" fontId="0" fillId="4" borderId="0" xfId="0" applyFill="1"/>
    <xf numFmtId="0" fontId="3" fillId="2" borderId="1" xfId="3" applyFont="1" applyFill="1" applyBorder="1" applyAlignment="1">
      <alignment horizontal="center"/>
    </xf>
    <xf numFmtId="0" fontId="3" fillId="0" borderId="2" xfId="3" applyFont="1" applyBorder="1" applyAlignment="1">
      <alignment horizontal="right"/>
    </xf>
    <xf numFmtId="0" fontId="3" fillId="0" borderId="2" xfId="3" applyFont="1" applyBorder="1"/>
    <xf numFmtId="164" fontId="3" fillId="0" borderId="2" xfId="3" applyNumberFormat="1" applyFont="1" applyBorder="1" applyAlignment="1">
      <alignment horizontal="right"/>
    </xf>
    <xf numFmtId="165" fontId="0" fillId="0" borderId="0" xfId="0" applyNumberFormat="1"/>
    <xf numFmtId="166" fontId="0" fillId="0" borderId="0" xfId="0" applyNumberFormat="1"/>
    <xf numFmtId="0" fontId="3" fillId="2" borderId="3" xfId="1" applyFont="1" applyFill="1" applyBorder="1" applyAlignment="1">
      <alignment horizontal="center"/>
    </xf>
    <xf numFmtId="0" fontId="3" fillId="2" borderId="4" xfId="1" applyFont="1" applyFill="1" applyBorder="1" applyAlignment="1">
      <alignment horizontal="center"/>
    </xf>
  </cellXfs>
  <cellStyles count="4">
    <cellStyle name="Normal" xfId="0" builtinId="0"/>
    <cellStyle name="Normal_FRAM_Star_InBase_1" xfId="1" xr:uid="{00000000-0005-0000-0000-000001000000}"/>
    <cellStyle name="Normal_FRAM_Star_InBase_2" xfId="3" xr:uid="{00000000-0005-0000-0000-000002000000}"/>
    <cellStyle name="Normal_JDF_SurrogateData" xfId="2" xr:uid="{00000000-0005-0000-0000-000003000000}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cpbsfp1\ctc_files$\Data\Working%20Data\Chinook%20Technical%20Committee\02_03\Calibration\Input%20files\FRLPRD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rose/Documents/Chinook/FRAM-Chinook/BasePeriodUpdate/ElwhaOOBanalysis/WorkingSpreadsheets/Calibration_CWT_Inputs_%206.13.2019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_first"/>
      <sheetName val="Age3+4vs.5"/>
      <sheetName val="AGE3VS4"/>
      <sheetName val="AGE3+4VSAGE5"/>
      <sheetName val="FRL2000"/>
      <sheetName val="Current"/>
      <sheetName val="BROOD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RunID"/>
      <sheetName val="CWTAll"/>
      <sheetName val="CWT_WhiteOOB"/>
      <sheetName val="FRAM_Star_InBase"/>
      <sheetName val="FRAM_Star_OOB"/>
      <sheetName val="DuplicatedStockSets"/>
      <sheetName val="JDF_SurrogateData"/>
      <sheetName val="ImputeAge5Esc"/>
      <sheetName val="TulalipNet_T2intoT3"/>
      <sheetName val="10Enet_CWTadj"/>
      <sheetName val="Age_5_BPER_Adj"/>
      <sheetName val="Impute WNC in GH Net"/>
      <sheetName val="WhiteR_EscAdj"/>
      <sheetName val="WhiteR_A8Sport"/>
    </sheetNames>
    <sheetDataSet>
      <sheetData sheetId="0"/>
      <sheetData sheetId="1">
        <row r="5">
          <cell r="A5" t="str">
            <v>43614.9002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249977111117893"/>
  </sheetPr>
  <dimension ref="A1:AN90"/>
  <sheetViews>
    <sheetView zoomScale="70" zoomScaleNormal="70" workbookViewId="0">
      <selection activeCell="L11" sqref="L11"/>
    </sheetView>
  </sheetViews>
  <sheetFormatPr defaultRowHeight="14.4" x14ac:dyDescent="0.3"/>
  <cols>
    <col min="9" max="9" width="29.21875" customWidth="1"/>
    <col min="12" max="12" width="12.44140625" customWidth="1"/>
    <col min="14" max="14" width="15.21875" customWidth="1"/>
    <col min="15" max="15" width="10.5546875" bestFit="1" customWidth="1"/>
    <col min="21" max="21" width="11.44140625" customWidth="1"/>
  </cols>
  <sheetData>
    <row r="1" spans="1:40" x14ac:dyDescent="0.3">
      <c r="A1" s="1" t="s">
        <v>0</v>
      </c>
      <c r="U1" s="1" t="s">
        <v>1</v>
      </c>
    </row>
    <row r="2" spans="1:40" x14ac:dyDescent="0.3">
      <c r="A2" s="8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R2" s="2" t="s">
        <v>18</v>
      </c>
      <c r="S2" s="2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8</v>
      </c>
      <c r="Z2" s="3" t="s">
        <v>18</v>
      </c>
      <c r="AA2" s="3" t="s">
        <v>24</v>
      </c>
      <c r="AB2" s="3" t="s">
        <v>25</v>
      </c>
      <c r="AC2" s="3" t="s">
        <v>26</v>
      </c>
      <c r="AF2" t="s">
        <v>20</v>
      </c>
      <c r="AG2" t="s">
        <v>21</v>
      </c>
      <c r="AH2" t="s">
        <v>22</v>
      </c>
      <c r="AI2" t="s">
        <v>23</v>
      </c>
      <c r="AJ2" t="s">
        <v>8</v>
      </c>
      <c r="AK2" t="s">
        <v>18</v>
      </c>
      <c r="AL2" t="s">
        <v>24</v>
      </c>
      <c r="AM2" t="s">
        <v>25</v>
      </c>
      <c r="AN2" t="s">
        <v>26</v>
      </c>
    </row>
    <row r="3" spans="1:40" x14ac:dyDescent="0.3">
      <c r="A3" s="9">
        <v>18</v>
      </c>
      <c r="B3" s="10" t="s">
        <v>27</v>
      </c>
      <c r="C3" s="10" t="s">
        <v>28</v>
      </c>
      <c r="D3" s="10" t="s">
        <v>29</v>
      </c>
      <c r="E3" s="9">
        <v>2</v>
      </c>
      <c r="F3" s="9">
        <v>9999</v>
      </c>
      <c r="G3" s="9">
        <v>3</v>
      </c>
      <c r="H3" s="9">
        <v>1</v>
      </c>
      <c r="I3" s="10" t="s">
        <v>30</v>
      </c>
      <c r="J3" s="9">
        <v>1</v>
      </c>
      <c r="K3" s="10" t="s">
        <v>31</v>
      </c>
      <c r="L3" s="9">
        <v>5.05</v>
      </c>
      <c r="M3" s="9">
        <v>2</v>
      </c>
      <c r="N3" s="11">
        <v>43684.37909396991</v>
      </c>
      <c r="O3" s="9">
        <v>43684.375399999997</v>
      </c>
      <c r="P3" s="10" t="s">
        <v>32</v>
      </c>
      <c r="R3">
        <v>1</v>
      </c>
      <c r="S3">
        <v>1</v>
      </c>
      <c r="U3" t="str">
        <f>[2]RunID!$A$5</f>
        <v>43614.9002</v>
      </c>
      <c r="V3">
        <v>2</v>
      </c>
      <c r="W3">
        <v>1</v>
      </c>
      <c r="X3">
        <v>18</v>
      </c>
      <c r="Y3">
        <f>G3</f>
        <v>3</v>
      </c>
      <c r="Z3">
        <f>H3</f>
        <v>1</v>
      </c>
      <c r="AA3">
        <f>J3</f>
        <v>1</v>
      </c>
      <c r="AB3">
        <f t="shared" ref="AB3:AB66" si="0">L3*VLOOKUP(Z3,$R$2:$S$35,2,FALSE)</f>
        <v>5.05</v>
      </c>
      <c r="AF3" t="s">
        <v>33</v>
      </c>
      <c r="AG3">
        <v>2</v>
      </c>
      <c r="AH3">
        <v>1</v>
      </c>
      <c r="AI3">
        <v>18</v>
      </c>
      <c r="AJ3">
        <v>3</v>
      </c>
      <c r="AK3">
        <v>1</v>
      </c>
      <c r="AL3">
        <v>1</v>
      </c>
      <c r="AM3">
        <v>5.05</v>
      </c>
    </row>
    <row r="4" spans="1:40" x14ac:dyDescent="0.3">
      <c r="A4" s="9">
        <v>18</v>
      </c>
      <c r="B4" s="10" t="s">
        <v>27</v>
      </c>
      <c r="C4" s="10" t="s">
        <v>28</v>
      </c>
      <c r="D4" s="10" t="s">
        <v>29</v>
      </c>
      <c r="E4" s="9">
        <v>2</v>
      </c>
      <c r="F4" s="9">
        <v>9999</v>
      </c>
      <c r="G4" s="9">
        <v>4</v>
      </c>
      <c r="H4" s="9">
        <v>1</v>
      </c>
      <c r="I4" s="10" t="s">
        <v>30</v>
      </c>
      <c r="J4" s="9">
        <v>1</v>
      </c>
      <c r="K4" s="10" t="s">
        <v>31</v>
      </c>
      <c r="L4" s="9">
        <v>32.605059285986385</v>
      </c>
      <c r="M4" s="9">
        <v>6</v>
      </c>
      <c r="N4" s="11">
        <v>43684.37909396991</v>
      </c>
      <c r="O4" s="9">
        <v>43684.375399999997</v>
      </c>
      <c r="P4" s="10" t="s">
        <v>32</v>
      </c>
      <c r="R4">
        <v>2</v>
      </c>
      <c r="S4">
        <v>1</v>
      </c>
      <c r="U4" t="str">
        <f>[2]RunID!$A$5</f>
        <v>43614.9002</v>
      </c>
      <c r="V4">
        <v>2</v>
      </c>
      <c r="W4">
        <v>1</v>
      </c>
      <c r="X4">
        <v>18</v>
      </c>
      <c r="Y4">
        <f t="shared" ref="Y4:Z67" si="1">G4</f>
        <v>4</v>
      </c>
      <c r="Z4">
        <f t="shared" si="1"/>
        <v>1</v>
      </c>
      <c r="AA4">
        <f t="shared" ref="AA4:AA67" si="2">J4</f>
        <v>1</v>
      </c>
      <c r="AB4">
        <f t="shared" si="0"/>
        <v>32.605059285986385</v>
      </c>
      <c r="AF4" t="s">
        <v>33</v>
      </c>
      <c r="AG4">
        <v>2</v>
      </c>
      <c r="AH4">
        <v>1</v>
      </c>
      <c r="AI4">
        <v>18</v>
      </c>
      <c r="AJ4">
        <v>4</v>
      </c>
      <c r="AK4">
        <v>1</v>
      </c>
      <c r="AL4">
        <v>1</v>
      </c>
      <c r="AM4">
        <v>35.579532036749008</v>
      </c>
    </row>
    <row r="5" spans="1:40" x14ac:dyDescent="0.3">
      <c r="A5" s="9">
        <v>18</v>
      </c>
      <c r="B5" s="10" t="s">
        <v>27</v>
      </c>
      <c r="C5" s="10" t="s">
        <v>28</v>
      </c>
      <c r="D5" s="10" t="s">
        <v>29</v>
      </c>
      <c r="E5" s="9">
        <v>2</v>
      </c>
      <c r="F5" s="9">
        <v>9999</v>
      </c>
      <c r="G5" s="9">
        <v>4</v>
      </c>
      <c r="H5" s="9">
        <v>1</v>
      </c>
      <c r="I5" s="10" t="s">
        <v>30</v>
      </c>
      <c r="J5" s="9">
        <v>2</v>
      </c>
      <c r="K5" s="10" t="s">
        <v>34</v>
      </c>
      <c r="L5" s="9">
        <v>3.5372619574615758</v>
      </c>
      <c r="M5" s="9">
        <v>2</v>
      </c>
      <c r="N5" s="11">
        <v>43684.37909396991</v>
      </c>
      <c r="O5" s="9">
        <v>43684.375399999997</v>
      </c>
      <c r="P5" s="10" t="s">
        <v>32</v>
      </c>
      <c r="R5">
        <v>3</v>
      </c>
      <c r="S5">
        <v>1</v>
      </c>
      <c r="U5" t="str">
        <f>[2]RunID!$A$5</f>
        <v>43614.9002</v>
      </c>
      <c r="V5">
        <v>2</v>
      </c>
      <c r="W5">
        <v>1</v>
      </c>
      <c r="X5">
        <v>18</v>
      </c>
      <c r="Y5">
        <f t="shared" si="1"/>
        <v>4</v>
      </c>
      <c r="Z5">
        <f t="shared" si="1"/>
        <v>1</v>
      </c>
      <c r="AA5">
        <f t="shared" si="2"/>
        <v>2</v>
      </c>
      <c r="AB5">
        <f t="shared" si="0"/>
        <v>3.5372619574615758</v>
      </c>
      <c r="AF5" t="s">
        <v>33</v>
      </c>
      <c r="AG5">
        <v>2</v>
      </c>
      <c r="AH5">
        <v>1</v>
      </c>
      <c r="AI5">
        <v>18</v>
      </c>
      <c r="AJ5">
        <v>4</v>
      </c>
      <c r="AK5">
        <v>1</v>
      </c>
      <c r="AL5">
        <v>2</v>
      </c>
      <c r="AM5">
        <v>3.7608749441999887</v>
      </c>
    </row>
    <row r="6" spans="1:40" x14ac:dyDescent="0.3">
      <c r="A6" s="9">
        <v>18</v>
      </c>
      <c r="B6" s="10" t="s">
        <v>27</v>
      </c>
      <c r="C6" s="10" t="s">
        <v>28</v>
      </c>
      <c r="D6" s="10" t="s">
        <v>29</v>
      </c>
      <c r="E6" s="9">
        <v>2</v>
      </c>
      <c r="F6" s="9">
        <v>9999</v>
      </c>
      <c r="G6" s="9">
        <v>3</v>
      </c>
      <c r="H6" s="9">
        <v>1</v>
      </c>
      <c r="I6" s="10" t="s">
        <v>30</v>
      </c>
      <c r="J6" s="9">
        <v>3</v>
      </c>
      <c r="K6" s="10" t="s">
        <v>35</v>
      </c>
      <c r="L6" s="9">
        <v>25.025382346142962</v>
      </c>
      <c r="M6" s="9">
        <v>7</v>
      </c>
      <c r="N6" s="11">
        <v>43684.37909396991</v>
      </c>
      <c r="O6" s="9">
        <v>43684.375399999997</v>
      </c>
      <c r="P6" s="10" t="s">
        <v>32</v>
      </c>
      <c r="R6">
        <v>4</v>
      </c>
      <c r="S6">
        <v>1</v>
      </c>
      <c r="U6" t="str">
        <f>[2]RunID!$A$5</f>
        <v>43614.9002</v>
      </c>
      <c r="V6">
        <v>2</v>
      </c>
      <c r="W6">
        <v>1</v>
      </c>
      <c r="X6">
        <v>18</v>
      </c>
      <c r="Y6">
        <f t="shared" si="1"/>
        <v>3</v>
      </c>
      <c r="Z6">
        <f t="shared" si="1"/>
        <v>1</v>
      </c>
      <c r="AA6">
        <f t="shared" si="2"/>
        <v>3</v>
      </c>
      <c r="AB6">
        <f>L6*VLOOKUP(Z6,$R$2:$S$35,2,FALSE)</f>
        <v>25.025382346142962</v>
      </c>
      <c r="AF6" t="s">
        <v>33</v>
      </c>
      <c r="AG6">
        <v>2</v>
      </c>
      <c r="AH6">
        <v>1</v>
      </c>
      <c r="AI6">
        <v>18</v>
      </c>
      <c r="AJ6">
        <v>3</v>
      </c>
      <c r="AK6">
        <v>1</v>
      </c>
      <c r="AL6">
        <v>3</v>
      </c>
      <c r="AM6">
        <v>26.886499476201728</v>
      </c>
    </row>
    <row r="7" spans="1:40" x14ac:dyDescent="0.3">
      <c r="A7" s="9">
        <v>18</v>
      </c>
      <c r="B7" s="10" t="s">
        <v>27</v>
      </c>
      <c r="C7" s="10" t="s">
        <v>28</v>
      </c>
      <c r="D7" s="10" t="s">
        <v>29</v>
      </c>
      <c r="E7" s="9">
        <v>2</v>
      </c>
      <c r="F7" s="9">
        <v>9999</v>
      </c>
      <c r="G7" s="9">
        <v>4</v>
      </c>
      <c r="H7" s="9">
        <v>1</v>
      </c>
      <c r="I7" s="10" t="s">
        <v>30</v>
      </c>
      <c r="J7" s="9">
        <v>3</v>
      </c>
      <c r="K7" s="10" t="s">
        <v>35</v>
      </c>
      <c r="L7" s="9">
        <v>2.3344457553389919</v>
      </c>
      <c r="M7" s="9">
        <v>1</v>
      </c>
      <c r="N7" s="11">
        <v>43684.37909396991</v>
      </c>
      <c r="O7" s="9">
        <v>43684.375399999997</v>
      </c>
      <c r="P7" s="10" t="s">
        <v>32</v>
      </c>
      <c r="R7">
        <v>8</v>
      </c>
      <c r="S7">
        <v>1</v>
      </c>
      <c r="U7" t="str">
        <f>[2]RunID!$A$5</f>
        <v>43614.9002</v>
      </c>
      <c r="V7">
        <v>2</v>
      </c>
      <c r="W7">
        <v>1</v>
      </c>
      <c r="X7">
        <v>18</v>
      </c>
      <c r="Y7">
        <f t="shared" si="1"/>
        <v>4</v>
      </c>
      <c r="Z7">
        <f t="shared" si="1"/>
        <v>1</v>
      </c>
      <c r="AA7">
        <f t="shared" si="2"/>
        <v>3</v>
      </c>
      <c r="AB7">
        <f t="shared" si="0"/>
        <v>2.3344457553389919</v>
      </c>
      <c r="AF7" t="s">
        <v>33</v>
      </c>
      <c r="AG7">
        <v>2</v>
      </c>
      <c r="AH7">
        <v>1</v>
      </c>
      <c r="AI7">
        <v>18</v>
      </c>
      <c r="AJ7">
        <v>4</v>
      </c>
      <c r="AK7">
        <v>1</v>
      </c>
      <c r="AL7">
        <v>3</v>
      </c>
      <c r="AM7">
        <v>2.6349257062687346</v>
      </c>
    </row>
    <row r="8" spans="1:40" x14ac:dyDescent="0.3">
      <c r="A8" s="9">
        <v>18</v>
      </c>
      <c r="B8" s="10" t="s">
        <v>27</v>
      </c>
      <c r="C8" s="10" t="s">
        <v>28</v>
      </c>
      <c r="D8" s="10" t="s">
        <v>29</v>
      </c>
      <c r="E8" s="9">
        <v>2</v>
      </c>
      <c r="F8" s="9">
        <v>9999</v>
      </c>
      <c r="G8" s="9">
        <v>2</v>
      </c>
      <c r="H8" s="9">
        <v>2</v>
      </c>
      <c r="I8" s="10" t="s">
        <v>36</v>
      </c>
      <c r="J8" s="9">
        <v>3</v>
      </c>
      <c r="K8" s="10" t="s">
        <v>35</v>
      </c>
      <c r="L8" s="9">
        <v>6</v>
      </c>
      <c r="M8" s="9">
        <v>6</v>
      </c>
      <c r="N8" s="11">
        <v>43684.379093981479</v>
      </c>
      <c r="O8" s="9">
        <v>43684.375399999997</v>
      </c>
      <c r="P8" s="10" t="s">
        <v>32</v>
      </c>
      <c r="R8">
        <v>9</v>
      </c>
      <c r="S8">
        <v>1</v>
      </c>
      <c r="U8" t="str">
        <f>[2]RunID!$A$5</f>
        <v>43614.9002</v>
      </c>
      <c r="V8">
        <v>2</v>
      </c>
      <c r="W8">
        <v>1</v>
      </c>
      <c r="X8">
        <v>18</v>
      </c>
      <c r="Y8">
        <f t="shared" si="1"/>
        <v>2</v>
      </c>
      <c r="Z8">
        <f t="shared" si="1"/>
        <v>2</v>
      </c>
      <c r="AA8">
        <f t="shared" si="2"/>
        <v>3</v>
      </c>
      <c r="AB8">
        <f t="shared" si="0"/>
        <v>6</v>
      </c>
      <c r="AF8" t="s">
        <v>33</v>
      </c>
      <c r="AG8">
        <v>2</v>
      </c>
      <c r="AH8">
        <v>1</v>
      </c>
      <c r="AI8">
        <v>18</v>
      </c>
      <c r="AJ8">
        <v>2</v>
      </c>
      <c r="AK8">
        <v>2</v>
      </c>
      <c r="AL8">
        <v>3</v>
      </c>
      <c r="AM8">
        <v>6</v>
      </c>
    </row>
    <row r="9" spans="1:40" x14ac:dyDescent="0.3">
      <c r="A9" s="9">
        <v>18</v>
      </c>
      <c r="B9" s="10" t="s">
        <v>27</v>
      </c>
      <c r="C9" s="10" t="s">
        <v>28</v>
      </c>
      <c r="D9" s="10" t="s">
        <v>29</v>
      </c>
      <c r="E9" s="9">
        <v>2</v>
      </c>
      <c r="F9" s="9">
        <v>9999</v>
      </c>
      <c r="G9" s="9">
        <v>3</v>
      </c>
      <c r="H9" s="9">
        <v>2</v>
      </c>
      <c r="I9" s="10" t="s">
        <v>36</v>
      </c>
      <c r="J9" s="9">
        <v>3</v>
      </c>
      <c r="K9" s="10" t="s">
        <v>35</v>
      </c>
      <c r="L9" s="9">
        <v>7.9355249168151172</v>
      </c>
      <c r="M9" s="9">
        <v>2</v>
      </c>
      <c r="N9" s="11">
        <v>43684.379093981479</v>
      </c>
      <c r="O9" s="9">
        <v>43684.375399999997</v>
      </c>
      <c r="P9" s="10" t="s">
        <v>32</v>
      </c>
      <c r="R9">
        <v>10</v>
      </c>
      <c r="S9">
        <v>1</v>
      </c>
      <c r="U9" t="str">
        <f>[2]RunID!$A$5</f>
        <v>43614.9002</v>
      </c>
      <c r="V9">
        <v>2</v>
      </c>
      <c r="W9">
        <v>1</v>
      </c>
      <c r="X9">
        <v>18</v>
      </c>
      <c r="Y9">
        <f t="shared" si="1"/>
        <v>3</v>
      </c>
      <c r="Z9">
        <f t="shared" si="1"/>
        <v>2</v>
      </c>
      <c r="AA9">
        <f t="shared" si="2"/>
        <v>3</v>
      </c>
      <c r="AB9">
        <f t="shared" si="0"/>
        <v>7.9355249168151172</v>
      </c>
      <c r="AF9" t="s">
        <v>33</v>
      </c>
      <c r="AG9">
        <v>2</v>
      </c>
      <c r="AH9">
        <v>1</v>
      </c>
      <c r="AI9">
        <v>18</v>
      </c>
      <c r="AJ9">
        <v>3</v>
      </c>
      <c r="AK9">
        <v>2</v>
      </c>
      <c r="AL9">
        <v>3</v>
      </c>
      <c r="AM9">
        <v>8.8021734267107146</v>
      </c>
    </row>
    <row r="10" spans="1:40" x14ac:dyDescent="0.3">
      <c r="A10" s="9">
        <v>18</v>
      </c>
      <c r="B10" s="10" t="s">
        <v>27</v>
      </c>
      <c r="C10" s="10" t="s">
        <v>28</v>
      </c>
      <c r="D10" s="10" t="s">
        <v>29</v>
      </c>
      <c r="E10" s="9">
        <v>2</v>
      </c>
      <c r="F10" s="9">
        <v>9999</v>
      </c>
      <c r="G10" s="9">
        <v>4</v>
      </c>
      <c r="H10" s="9">
        <v>3</v>
      </c>
      <c r="I10" s="10" t="s">
        <v>37</v>
      </c>
      <c r="J10" s="9">
        <v>3</v>
      </c>
      <c r="K10" s="10" t="s">
        <v>35</v>
      </c>
      <c r="L10" s="9">
        <v>2.08</v>
      </c>
      <c r="M10" s="9">
        <v>1</v>
      </c>
      <c r="N10" s="11">
        <v>43684.379093981479</v>
      </c>
      <c r="O10" s="9">
        <v>43684.375399999997</v>
      </c>
      <c r="P10" s="10" t="s">
        <v>32</v>
      </c>
      <c r="R10">
        <v>11</v>
      </c>
      <c r="S10">
        <v>1</v>
      </c>
      <c r="U10" t="str">
        <f>[2]RunID!$A$5</f>
        <v>43614.9002</v>
      </c>
      <c r="V10">
        <v>2</v>
      </c>
      <c r="W10">
        <v>1</v>
      </c>
      <c r="X10">
        <v>18</v>
      </c>
      <c r="Y10">
        <f t="shared" si="1"/>
        <v>4</v>
      </c>
      <c r="Z10">
        <f t="shared" si="1"/>
        <v>3</v>
      </c>
      <c r="AA10">
        <f t="shared" si="2"/>
        <v>3</v>
      </c>
      <c r="AB10">
        <f t="shared" si="0"/>
        <v>2.08</v>
      </c>
      <c r="AF10" t="s">
        <v>33</v>
      </c>
      <c r="AG10">
        <v>2</v>
      </c>
      <c r="AH10">
        <v>1</v>
      </c>
      <c r="AI10">
        <v>18</v>
      </c>
      <c r="AJ10">
        <v>4</v>
      </c>
      <c r="AK10">
        <v>3</v>
      </c>
      <c r="AL10">
        <v>3</v>
      </c>
      <c r="AM10">
        <v>2.34</v>
      </c>
    </row>
    <row r="11" spans="1:40" x14ac:dyDescent="0.3">
      <c r="A11" s="9">
        <v>18</v>
      </c>
      <c r="B11" s="10" t="s">
        <v>27</v>
      </c>
      <c r="C11" s="10" t="s">
        <v>28</v>
      </c>
      <c r="D11" s="10" t="s">
        <v>29</v>
      </c>
      <c r="E11" s="9">
        <v>2</v>
      </c>
      <c r="F11" s="9">
        <v>9999</v>
      </c>
      <c r="G11" s="9">
        <v>2</v>
      </c>
      <c r="H11" s="9">
        <v>4</v>
      </c>
      <c r="I11" s="10" t="s">
        <v>38</v>
      </c>
      <c r="J11" s="9">
        <v>3</v>
      </c>
      <c r="K11" s="10" t="s">
        <v>35</v>
      </c>
      <c r="L11" s="9">
        <v>6.1899999999999995</v>
      </c>
      <c r="M11" s="9">
        <v>3</v>
      </c>
      <c r="N11" s="11">
        <v>43684.379093981479</v>
      </c>
      <c r="O11" s="9">
        <v>43684.375399999997</v>
      </c>
      <c r="P11" s="10" t="s">
        <v>32</v>
      </c>
      <c r="R11">
        <v>13</v>
      </c>
      <c r="S11" s="6">
        <f>VLOOKUP(R11, ELDU_calibinput_ratios2012!$J$3:$P$44, 7,FALSE)</f>
        <v>0.64085248342173196</v>
      </c>
      <c r="U11" t="str">
        <f>[2]RunID!$A$5</f>
        <v>43614.9002</v>
      </c>
      <c r="V11">
        <v>2</v>
      </c>
      <c r="W11">
        <v>1</v>
      </c>
      <c r="X11">
        <v>18</v>
      </c>
      <c r="Y11">
        <f t="shared" si="1"/>
        <v>2</v>
      </c>
      <c r="Z11">
        <f t="shared" si="1"/>
        <v>4</v>
      </c>
      <c r="AA11">
        <f t="shared" si="2"/>
        <v>3</v>
      </c>
      <c r="AB11">
        <f t="shared" si="0"/>
        <v>6.1899999999999995</v>
      </c>
      <c r="AF11" t="s">
        <v>33</v>
      </c>
      <c r="AG11">
        <v>2</v>
      </c>
      <c r="AH11">
        <v>1</v>
      </c>
      <c r="AI11">
        <v>18</v>
      </c>
      <c r="AJ11">
        <v>2</v>
      </c>
      <c r="AK11">
        <v>4</v>
      </c>
      <c r="AL11">
        <v>3</v>
      </c>
      <c r="AM11">
        <v>6.19</v>
      </c>
    </row>
    <row r="12" spans="1:40" x14ac:dyDescent="0.3">
      <c r="A12" s="9">
        <v>18</v>
      </c>
      <c r="B12" s="10" t="s">
        <v>27</v>
      </c>
      <c r="C12" s="10" t="s">
        <v>28</v>
      </c>
      <c r="D12" s="10" t="s">
        <v>29</v>
      </c>
      <c r="E12" s="9">
        <v>2</v>
      </c>
      <c r="F12" s="9">
        <v>9999</v>
      </c>
      <c r="G12" s="9">
        <v>3</v>
      </c>
      <c r="H12" s="9">
        <v>8</v>
      </c>
      <c r="I12" s="10" t="s">
        <v>39</v>
      </c>
      <c r="J12" s="9">
        <v>1</v>
      </c>
      <c r="K12" s="10" t="s">
        <v>31</v>
      </c>
      <c r="L12" s="9">
        <v>16.531512451427329</v>
      </c>
      <c r="M12" s="9">
        <v>1</v>
      </c>
      <c r="N12" s="11">
        <v>43684.379093993055</v>
      </c>
      <c r="O12" s="9">
        <v>43684.375399999997</v>
      </c>
      <c r="P12" s="10" t="s">
        <v>32</v>
      </c>
      <c r="R12">
        <v>14</v>
      </c>
      <c r="S12" s="6">
        <f>VLOOKUP(R12, ELDU_calibinput_ratios2012!$J$3:$P$44, 7,FALSE)</f>
        <v>1.1162279390430601</v>
      </c>
      <c r="U12" t="str">
        <f>[2]RunID!$A$5</f>
        <v>43614.9002</v>
      </c>
      <c r="V12">
        <v>2</v>
      </c>
      <c r="W12">
        <v>1</v>
      </c>
      <c r="X12">
        <v>18</v>
      </c>
      <c r="Y12">
        <f t="shared" si="1"/>
        <v>3</v>
      </c>
      <c r="Z12">
        <f t="shared" si="1"/>
        <v>8</v>
      </c>
      <c r="AA12">
        <f t="shared" si="2"/>
        <v>1</v>
      </c>
      <c r="AB12">
        <f t="shared" si="0"/>
        <v>16.531512451427329</v>
      </c>
      <c r="AF12" t="s">
        <v>33</v>
      </c>
      <c r="AG12">
        <v>2</v>
      </c>
      <c r="AH12">
        <v>1</v>
      </c>
      <c r="AI12">
        <v>18</v>
      </c>
      <c r="AJ12">
        <v>3</v>
      </c>
      <c r="AK12">
        <v>8</v>
      </c>
      <c r="AL12">
        <v>1</v>
      </c>
      <c r="AM12">
        <v>18.548430957919319</v>
      </c>
    </row>
    <row r="13" spans="1:40" x14ac:dyDescent="0.3">
      <c r="A13" s="9">
        <v>18</v>
      </c>
      <c r="B13" s="10" t="s">
        <v>27</v>
      </c>
      <c r="C13" s="10" t="s">
        <v>28</v>
      </c>
      <c r="D13" s="10" t="s">
        <v>29</v>
      </c>
      <c r="E13" s="9">
        <v>2</v>
      </c>
      <c r="F13" s="9">
        <v>9999</v>
      </c>
      <c r="G13" s="9">
        <v>4</v>
      </c>
      <c r="H13" s="9">
        <v>8</v>
      </c>
      <c r="I13" s="10" t="s">
        <v>39</v>
      </c>
      <c r="J13" s="9">
        <v>1</v>
      </c>
      <c r="K13" s="10" t="s">
        <v>31</v>
      </c>
      <c r="L13" s="9">
        <v>13.876379885224333</v>
      </c>
      <c r="M13" s="9">
        <v>1</v>
      </c>
      <c r="N13" s="11">
        <v>43684.379093993055</v>
      </c>
      <c r="O13" s="9">
        <v>43684.375399999997</v>
      </c>
      <c r="P13" s="10" t="s">
        <v>32</v>
      </c>
      <c r="R13">
        <v>15</v>
      </c>
      <c r="S13" s="6">
        <f>VLOOKUP(R13, ELDU_calibinput_ratios2012!$J$3:$P$44, 7,FALSE)</f>
        <v>0.50983129101901303</v>
      </c>
      <c r="U13" t="str">
        <f>[2]RunID!$A$5</f>
        <v>43614.9002</v>
      </c>
      <c r="V13">
        <v>2</v>
      </c>
      <c r="W13">
        <v>1</v>
      </c>
      <c r="X13">
        <v>18</v>
      </c>
      <c r="Y13">
        <f t="shared" si="1"/>
        <v>4</v>
      </c>
      <c r="Z13">
        <f t="shared" si="1"/>
        <v>8</v>
      </c>
      <c r="AA13">
        <f t="shared" si="2"/>
        <v>1</v>
      </c>
      <c r="AB13">
        <f t="shared" si="0"/>
        <v>13.876379885224333</v>
      </c>
      <c r="AF13" t="s">
        <v>33</v>
      </c>
      <c r="AG13">
        <v>2</v>
      </c>
      <c r="AH13">
        <v>1</v>
      </c>
      <c r="AI13">
        <v>18</v>
      </c>
      <c r="AJ13">
        <v>4</v>
      </c>
      <c r="AK13">
        <v>8</v>
      </c>
      <c r="AL13">
        <v>1</v>
      </c>
      <c r="AM13">
        <v>15.662488616797409</v>
      </c>
    </row>
    <row r="14" spans="1:40" x14ac:dyDescent="0.3">
      <c r="A14" s="9">
        <v>18</v>
      </c>
      <c r="B14" s="10" t="s">
        <v>27</v>
      </c>
      <c r="C14" s="10" t="s">
        <v>28</v>
      </c>
      <c r="D14" s="10" t="s">
        <v>29</v>
      </c>
      <c r="E14" s="9">
        <v>2</v>
      </c>
      <c r="F14" s="9">
        <v>9999</v>
      </c>
      <c r="G14" s="9">
        <v>3</v>
      </c>
      <c r="H14" s="9">
        <v>8</v>
      </c>
      <c r="I14" s="10" t="s">
        <v>39</v>
      </c>
      <c r="J14" s="9">
        <v>3</v>
      </c>
      <c r="K14" s="10" t="s">
        <v>35</v>
      </c>
      <c r="L14" s="9">
        <v>22.166755925943313</v>
      </c>
      <c r="M14" s="9">
        <v>2</v>
      </c>
      <c r="N14" s="11">
        <v>43684.379093993055</v>
      </c>
      <c r="O14" s="9">
        <v>43684.375399999997</v>
      </c>
      <c r="P14" s="10" t="s">
        <v>32</v>
      </c>
      <c r="R14">
        <v>16</v>
      </c>
      <c r="S14">
        <v>1</v>
      </c>
      <c r="U14" t="str">
        <f>[2]RunID!$A$5</f>
        <v>43614.9002</v>
      </c>
      <c r="V14">
        <v>2</v>
      </c>
      <c r="W14">
        <v>1</v>
      </c>
      <c r="X14">
        <v>18</v>
      </c>
      <c r="Y14">
        <f t="shared" si="1"/>
        <v>3</v>
      </c>
      <c r="Z14">
        <f t="shared" si="1"/>
        <v>8</v>
      </c>
      <c r="AA14">
        <f t="shared" si="2"/>
        <v>3</v>
      </c>
      <c r="AB14">
        <f t="shared" si="0"/>
        <v>22.166755925943313</v>
      </c>
      <c r="AF14" t="s">
        <v>33</v>
      </c>
      <c r="AG14">
        <v>2</v>
      </c>
      <c r="AH14">
        <v>1</v>
      </c>
      <c r="AI14">
        <v>18</v>
      </c>
      <c r="AJ14">
        <v>3</v>
      </c>
      <c r="AK14">
        <v>8</v>
      </c>
      <c r="AL14">
        <v>2</v>
      </c>
      <c r="AM14">
        <v>2.5859038326637349</v>
      </c>
    </row>
    <row r="15" spans="1:40" x14ac:dyDescent="0.3">
      <c r="A15" s="9">
        <v>18</v>
      </c>
      <c r="B15" s="10" t="s">
        <v>27</v>
      </c>
      <c r="C15" s="10" t="s">
        <v>28</v>
      </c>
      <c r="D15" s="10" t="s">
        <v>29</v>
      </c>
      <c r="E15" s="9">
        <v>2</v>
      </c>
      <c r="F15" s="9">
        <v>9999</v>
      </c>
      <c r="G15" s="9">
        <v>4</v>
      </c>
      <c r="H15" s="9">
        <v>8</v>
      </c>
      <c r="I15" s="10" t="s">
        <v>39</v>
      </c>
      <c r="J15" s="9">
        <v>3</v>
      </c>
      <c r="K15" s="10" t="s">
        <v>35</v>
      </c>
      <c r="L15" s="9">
        <v>4.29</v>
      </c>
      <c r="M15" s="9">
        <v>1</v>
      </c>
      <c r="N15" s="11">
        <v>43684.379093993055</v>
      </c>
      <c r="O15" s="9">
        <v>43684.375399999997</v>
      </c>
      <c r="P15" s="10" t="s">
        <v>32</v>
      </c>
      <c r="R15">
        <v>17</v>
      </c>
      <c r="S15">
        <v>1</v>
      </c>
      <c r="U15" t="str">
        <f>[2]RunID!$A$5</f>
        <v>43614.9002</v>
      </c>
      <c r="V15">
        <v>2</v>
      </c>
      <c r="W15">
        <v>1</v>
      </c>
      <c r="X15">
        <v>18</v>
      </c>
      <c r="Y15">
        <f t="shared" si="1"/>
        <v>4</v>
      </c>
      <c r="Z15">
        <f t="shared" si="1"/>
        <v>8</v>
      </c>
      <c r="AA15">
        <f t="shared" si="2"/>
        <v>3</v>
      </c>
      <c r="AB15">
        <f t="shared" si="0"/>
        <v>4.29</v>
      </c>
      <c r="AF15" t="s">
        <v>33</v>
      </c>
      <c r="AG15">
        <v>2</v>
      </c>
      <c r="AH15">
        <v>1</v>
      </c>
      <c r="AI15">
        <v>18</v>
      </c>
      <c r="AJ15">
        <v>3</v>
      </c>
      <c r="AK15">
        <v>8</v>
      </c>
      <c r="AL15">
        <v>3</v>
      </c>
      <c r="AM15">
        <v>76.455519153825236</v>
      </c>
    </row>
    <row r="16" spans="1:40" x14ac:dyDescent="0.3">
      <c r="A16" s="9">
        <v>18</v>
      </c>
      <c r="B16" s="10" t="s">
        <v>27</v>
      </c>
      <c r="C16" s="10" t="s">
        <v>28</v>
      </c>
      <c r="D16" s="10" t="s">
        <v>29</v>
      </c>
      <c r="E16" s="9">
        <v>2</v>
      </c>
      <c r="F16" s="9">
        <v>9999</v>
      </c>
      <c r="G16" s="9">
        <v>4</v>
      </c>
      <c r="H16" s="9">
        <v>9</v>
      </c>
      <c r="I16" s="10" t="s">
        <v>40</v>
      </c>
      <c r="J16" s="9">
        <v>2</v>
      </c>
      <c r="K16" s="10" t="s">
        <v>34</v>
      </c>
      <c r="L16" s="9">
        <v>3.09</v>
      </c>
      <c r="M16" s="9">
        <v>1</v>
      </c>
      <c r="N16" s="11">
        <v>43684.379093993055</v>
      </c>
      <c r="O16" s="9">
        <v>43684.375399999997</v>
      </c>
      <c r="P16" s="10" t="s">
        <v>32</v>
      </c>
      <c r="R16">
        <v>18</v>
      </c>
      <c r="S16">
        <v>1</v>
      </c>
      <c r="U16" t="str">
        <f>[2]RunID!$A$5</f>
        <v>43614.9002</v>
      </c>
      <c r="V16">
        <v>2</v>
      </c>
      <c r="W16">
        <v>1</v>
      </c>
      <c r="X16">
        <v>18</v>
      </c>
      <c r="Y16">
        <f t="shared" si="1"/>
        <v>4</v>
      </c>
      <c r="Z16">
        <f t="shared" si="1"/>
        <v>9</v>
      </c>
      <c r="AA16">
        <f t="shared" si="2"/>
        <v>2</v>
      </c>
      <c r="AB16">
        <f t="shared" si="0"/>
        <v>3.09</v>
      </c>
      <c r="AF16" t="s">
        <v>33</v>
      </c>
      <c r="AG16">
        <v>2</v>
      </c>
      <c r="AH16">
        <v>1</v>
      </c>
      <c r="AI16">
        <v>18</v>
      </c>
      <c r="AJ16">
        <v>4</v>
      </c>
      <c r="AK16">
        <v>8</v>
      </c>
      <c r="AL16">
        <v>3</v>
      </c>
      <c r="AM16">
        <v>4.29</v>
      </c>
    </row>
    <row r="17" spans="1:39" x14ac:dyDescent="0.3">
      <c r="A17" s="9">
        <v>18</v>
      </c>
      <c r="B17" s="10" t="s">
        <v>27</v>
      </c>
      <c r="C17" s="10" t="s">
        <v>28</v>
      </c>
      <c r="D17" s="10" t="s">
        <v>29</v>
      </c>
      <c r="E17" s="9">
        <v>2</v>
      </c>
      <c r="F17" s="9">
        <v>9999</v>
      </c>
      <c r="G17" s="9">
        <v>3</v>
      </c>
      <c r="H17" s="9">
        <v>10</v>
      </c>
      <c r="I17" s="10" t="s">
        <v>41</v>
      </c>
      <c r="J17" s="9">
        <v>1</v>
      </c>
      <c r="K17" s="10" t="s">
        <v>31</v>
      </c>
      <c r="L17" s="9">
        <v>8.6999999999999993</v>
      </c>
      <c r="M17" s="9">
        <v>3</v>
      </c>
      <c r="N17" s="11">
        <v>43684.379093993055</v>
      </c>
      <c r="O17" s="9">
        <v>43684.375399999997</v>
      </c>
      <c r="P17" s="10" t="s">
        <v>32</v>
      </c>
      <c r="R17">
        <v>22</v>
      </c>
      <c r="S17">
        <v>1</v>
      </c>
      <c r="U17" t="str">
        <f>[2]RunID!$A$5</f>
        <v>43614.9002</v>
      </c>
      <c r="V17">
        <v>2</v>
      </c>
      <c r="W17">
        <v>1</v>
      </c>
      <c r="X17">
        <v>18</v>
      </c>
      <c r="Y17">
        <f t="shared" si="1"/>
        <v>3</v>
      </c>
      <c r="Z17">
        <f t="shared" si="1"/>
        <v>10</v>
      </c>
      <c r="AA17">
        <f t="shared" si="2"/>
        <v>1</v>
      </c>
      <c r="AB17">
        <f t="shared" si="0"/>
        <v>8.6999999999999993</v>
      </c>
      <c r="AF17" t="s">
        <v>33</v>
      </c>
      <c r="AG17">
        <v>2</v>
      </c>
      <c r="AH17">
        <v>1</v>
      </c>
      <c r="AI17">
        <v>18</v>
      </c>
      <c r="AJ17">
        <v>4</v>
      </c>
      <c r="AK17">
        <v>9</v>
      </c>
      <c r="AL17">
        <v>2</v>
      </c>
      <c r="AM17">
        <v>3.09</v>
      </c>
    </row>
    <row r="18" spans="1:39" x14ac:dyDescent="0.3">
      <c r="A18" s="9">
        <v>18</v>
      </c>
      <c r="B18" s="10" t="s">
        <v>27</v>
      </c>
      <c r="C18" s="10" t="s">
        <v>28</v>
      </c>
      <c r="D18" s="10" t="s">
        <v>29</v>
      </c>
      <c r="E18" s="9">
        <v>2</v>
      </c>
      <c r="F18" s="9">
        <v>9999</v>
      </c>
      <c r="G18" s="9">
        <v>4</v>
      </c>
      <c r="H18" s="9">
        <v>10</v>
      </c>
      <c r="I18" s="10" t="s">
        <v>41</v>
      </c>
      <c r="J18" s="9">
        <v>1</v>
      </c>
      <c r="K18" s="10" t="s">
        <v>31</v>
      </c>
      <c r="L18" s="9">
        <v>10.042023752444877</v>
      </c>
      <c r="M18" s="9">
        <v>3</v>
      </c>
      <c r="N18" s="11">
        <v>43684.379093993055</v>
      </c>
      <c r="O18" s="9">
        <v>43684.375399999997</v>
      </c>
      <c r="P18" s="10" t="s">
        <v>32</v>
      </c>
      <c r="R18">
        <v>36</v>
      </c>
      <c r="S18" s="6">
        <f>VLOOKUP(R18, ELDU_calibinput_ratios2012!$J$3:$P$44, 7,FALSE)</f>
        <v>0.19447696168062401</v>
      </c>
      <c r="U18" t="str">
        <f>[2]RunID!$A$5</f>
        <v>43614.9002</v>
      </c>
      <c r="V18">
        <v>2</v>
      </c>
      <c r="W18">
        <v>1</v>
      </c>
      <c r="X18">
        <v>18</v>
      </c>
      <c r="Y18">
        <f t="shared" si="1"/>
        <v>4</v>
      </c>
      <c r="Z18">
        <f t="shared" si="1"/>
        <v>10</v>
      </c>
      <c r="AA18">
        <f t="shared" si="2"/>
        <v>1</v>
      </c>
      <c r="AB18">
        <f t="shared" si="0"/>
        <v>10.042023752444877</v>
      </c>
      <c r="AF18" t="s">
        <v>33</v>
      </c>
      <c r="AG18">
        <v>2</v>
      </c>
      <c r="AH18">
        <v>1</v>
      </c>
      <c r="AI18">
        <v>18</v>
      </c>
      <c r="AJ18">
        <v>3</v>
      </c>
      <c r="AK18">
        <v>10</v>
      </c>
      <c r="AL18">
        <v>1</v>
      </c>
      <c r="AM18">
        <v>8.6999999999999993</v>
      </c>
    </row>
    <row r="19" spans="1:39" x14ac:dyDescent="0.3">
      <c r="A19" s="9">
        <v>18</v>
      </c>
      <c r="B19" s="10" t="s">
        <v>27</v>
      </c>
      <c r="C19" s="10" t="s">
        <v>28</v>
      </c>
      <c r="D19" s="10" t="s">
        <v>29</v>
      </c>
      <c r="E19" s="9">
        <v>2</v>
      </c>
      <c r="F19" s="9">
        <v>9999</v>
      </c>
      <c r="G19" s="9">
        <v>3</v>
      </c>
      <c r="H19" s="9">
        <v>10</v>
      </c>
      <c r="I19" s="10" t="s">
        <v>41</v>
      </c>
      <c r="J19" s="9">
        <v>2</v>
      </c>
      <c r="K19" s="10" t="s">
        <v>34</v>
      </c>
      <c r="L19" s="9">
        <v>151.94559728944836</v>
      </c>
      <c r="M19" s="9">
        <v>24</v>
      </c>
      <c r="N19" s="11">
        <v>43684.379093993055</v>
      </c>
      <c r="O19" s="9">
        <v>43684.375399999997</v>
      </c>
      <c r="P19" s="10" t="s">
        <v>32</v>
      </c>
      <c r="R19">
        <v>41</v>
      </c>
      <c r="S19" s="6">
        <f>VLOOKUP(R19, ELDU_calibinput_ratios2012!$J$3:$P$44, 7,FALSE)</f>
        <v>0.50177827542804398</v>
      </c>
      <c r="U19" t="str">
        <f>[2]RunID!$A$5</f>
        <v>43614.9002</v>
      </c>
      <c r="V19">
        <v>2</v>
      </c>
      <c r="W19">
        <v>1</v>
      </c>
      <c r="X19">
        <v>18</v>
      </c>
      <c r="Y19">
        <f t="shared" si="1"/>
        <v>3</v>
      </c>
      <c r="Z19">
        <f t="shared" si="1"/>
        <v>10</v>
      </c>
      <c r="AA19">
        <f t="shared" si="2"/>
        <v>2</v>
      </c>
      <c r="AB19">
        <f t="shared" si="0"/>
        <v>151.94559728944836</v>
      </c>
      <c r="AF19" t="s">
        <v>33</v>
      </c>
      <c r="AG19">
        <v>2</v>
      </c>
      <c r="AH19">
        <v>1</v>
      </c>
      <c r="AI19">
        <v>18</v>
      </c>
      <c r="AJ19">
        <v>4</v>
      </c>
      <c r="AK19">
        <v>10</v>
      </c>
      <c r="AL19">
        <v>1</v>
      </c>
      <c r="AM19">
        <v>11.110078731341805</v>
      </c>
    </row>
    <row r="20" spans="1:39" x14ac:dyDescent="0.3">
      <c r="A20" s="9">
        <v>18</v>
      </c>
      <c r="B20" s="10" t="s">
        <v>27</v>
      </c>
      <c r="C20" s="10" t="s">
        <v>28</v>
      </c>
      <c r="D20" s="10" t="s">
        <v>29</v>
      </c>
      <c r="E20" s="9">
        <v>2</v>
      </c>
      <c r="F20" s="9">
        <v>9999</v>
      </c>
      <c r="G20" s="9">
        <v>4</v>
      </c>
      <c r="H20" s="9">
        <v>10</v>
      </c>
      <c r="I20" s="10" t="s">
        <v>41</v>
      </c>
      <c r="J20" s="9">
        <v>2</v>
      </c>
      <c r="K20" s="10" t="s">
        <v>34</v>
      </c>
      <c r="L20" s="9">
        <v>45.440991717954653</v>
      </c>
      <c r="M20" s="9">
        <v>11</v>
      </c>
      <c r="N20" s="11">
        <v>43684.379093993055</v>
      </c>
      <c r="O20" s="9">
        <v>43684.375399999997</v>
      </c>
      <c r="P20" s="10" t="s">
        <v>32</v>
      </c>
      <c r="R20">
        <v>42</v>
      </c>
      <c r="S20" s="6">
        <f>VLOOKUP(R20, ELDU_calibinput_ratios2012!$J$3:$P$44, 7,FALSE)</f>
        <v>0.43724143644119401</v>
      </c>
      <c r="U20" t="str">
        <f>[2]RunID!$A$5</f>
        <v>43614.9002</v>
      </c>
      <c r="V20">
        <v>2</v>
      </c>
      <c r="W20">
        <v>1</v>
      </c>
      <c r="X20">
        <v>18</v>
      </c>
      <c r="Y20">
        <f t="shared" si="1"/>
        <v>4</v>
      </c>
      <c r="Z20">
        <f t="shared" si="1"/>
        <v>10</v>
      </c>
      <c r="AA20">
        <f t="shared" si="2"/>
        <v>2</v>
      </c>
      <c r="AB20">
        <f t="shared" si="0"/>
        <v>45.440991717954653</v>
      </c>
      <c r="AF20" t="s">
        <v>33</v>
      </c>
      <c r="AG20">
        <v>2</v>
      </c>
      <c r="AH20">
        <v>1</v>
      </c>
      <c r="AI20">
        <v>18</v>
      </c>
      <c r="AJ20">
        <v>3</v>
      </c>
      <c r="AK20">
        <v>10</v>
      </c>
      <c r="AL20">
        <v>2</v>
      </c>
      <c r="AM20">
        <v>169.80678570576572</v>
      </c>
    </row>
    <row r="21" spans="1:39" x14ac:dyDescent="0.3">
      <c r="A21" s="9">
        <v>18</v>
      </c>
      <c r="B21" s="10" t="s">
        <v>27</v>
      </c>
      <c r="C21" s="10" t="s">
        <v>28</v>
      </c>
      <c r="D21" s="10" t="s">
        <v>29</v>
      </c>
      <c r="E21" s="9">
        <v>2</v>
      </c>
      <c r="F21" s="9">
        <v>9999</v>
      </c>
      <c r="G21" s="9">
        <v>3</v>
      </c>
      <c r="H21" s="9">
        <v>10</v>
      </c>
      <c r="I21" s="10" t="s">
        <v>41</v>
      </c>
      <c r="J21" s="9">
        <v>3</v>
      </c>
      <c r="K21" s="10" t="s">
        <v>35</v>
      </c>
      <c r="L21" s="9">
        <v>39.010674469894795</v>
      </c>
      <c r="M21" s="9">
        <v>11</v>
      </c>
      <c r="N21" s="11">
        <v>43684.379093993055</v>
      </c>
      <c r="O21" s="9">
        <v>43684.375399999997</v>
      </c>
      <c r="P21" s="10" t="s">
        <v>32</v>
      </c>
      <c r="R21">
        <v>43</v>
      </c>
      <c r="S21" s="6">
        <f>VLOOKUP(R21, ELDU_calibinput_ratios2012!$J$3:$P$44, 7,FALSE)</f>
        <v>4.29991343715227</v>
      </c>
      <c r="U21" t="str">
        <f>[2]RunID!$A$5</f>
        <v>43614.9002</v>
      </c>
      <c r="V21">
        <v>2</v>
      </c>
      <c r="W21">
        <v>1</v>
      </c>
      <c r="X21">
        <v>18</v>
      </c>
      <c r="Y21">
        <f t="shared" si="1"/>
        <v>3</v>
      </c>
      <c r="Z21">
        <f t="shared" si="1"/>
        <v>10</v>
      </c>
      <c r="AA21">
        <f t="shared" si="2"/>
        <v>3</v>
      </c>
      <c r="AB21">
        <f t="shared" si="0"/>
        <v>39.010674469894795</v>
      </c>
      <c r="AF21" t="s">
        <v>33</v>
      </c>
      <c r="AG21">
        <v>2</v>
      </c>
      <c r="AH21">
        <v>1</v>
      </c>
      <c r="AI21">
        <v>18</v>
      </c>
      <c r="AJ21">
        <v>4</v>
      </c>
      <c r="AK21">
        <v>10</v>
      </c>
      <c r="AL21">
        <v>2</v>
      </c>
      <c r="AM21">
        <v>49.702845020923633</v>
      </c>
    </row>
    <row r="22" spans="1:39" x14ac:dyDescent="0.3">
      <c r="A22" s="9">
        <v>18</v>
      </c>
      <c r="B22" s="10" t="s">
        <v>27</v>
      </c>
      <c r="C22" s="10" t="s">
        <v>28</v>
      </c>
      <c r="D22" s="10" t="s">
        <v>29</v>
      </c>
      <c r="E22" s="9">
        <v>2</v>
      </c>
      <c r="F22" s="9">
        <v>9999</v>
      </c>
      <c r="G22" s="9">
        <v>4</v>
      </c>
      <c r="H22" s="9">
        <v>10</v>
      </c>
      <c r="I22" s="10" t="s">
        <v>41</v>
      </c>
      <c r="J22" s="9">
        <v>3</v>
      </c>
      <c r="K22" s="10" t="s">
        <v>35</v>
      </c>
      <c r="L22" s="9">
        <v>4.2562917957808599</v>
      </c>
      <c r="M22" s="9">
        <v>1</v>
      </c>
      <c r="N22" s="11">
        <v>43684.379093993055</v>
      </c>
      <c r="O22" s="9">
        <v>43684.375399999997</v>
      </c>
      <c r="P22" s="10" t="s">
        <v>32</v>
      </c>
      <c r="R22">
        <v>45</v>
      </c>
      <c r="S22" s="6">
        <f>VLOOKUP(R22, ELDU_calibinput_ratios2012!$J$3:$P$44, 7,FALSE)</f>
        <v>0.20903833366656399</v>
      </c>
      <c r="U22" t="str">
        <f>[2]RunID!$A$5</f>
        <v>43614.9002</v>
      </c>
      <c r="V22">
        <v>2</v>
      </c>
      <c r="W22">
        <v>1</v>
      </c>
      <c r="X22">
        <v>18</v>
      </c>
      <c r="Y22">
        <f t="shared" si="1"/>
        <v>4</v>
      </c>
      <c r="Z22">
        <f t="shared" si="1"/>
        <v>10</v>
      </c>
      <c r="AA22">
        <f t="shared" si="2"/>
        <v>3</v>
      </c>
      <c r="AB22">
        <f t="shared" si="0"/>
        <v>4.2562917957808599</v>
      </c>
      <c r="AF22" t="s">
        <v>33</v>
      </c>
      <c r="AG22">
        <v>2</v>
      </c>
      <c r="AH22">
        <v>1</v>
      </c>
      <c r="AI22">
        <v>18</v>
      </c>
      <c r="AJ22">
        <v>3</v>
      </c>
      <c r="AK22">
        <v>10</v>
      </c>
      <c r="AL22">
        <v>3</v>
      </c>
      <c r="AM22">
        <v>41.193215725900373</v>
      </c>
    </row>
    <row r="23" spans="1:39" x14ac:dyDescent="0.3">
      <c r="A23" s="9">
        <v>18</v>
      </c>
      <c r="B23" s="10" t="s">
        <v>27</v>
      </c>
      <c r="C23" s="10" t="s">
        <v>28</v>
      </c>
      <c r="D23" s="10" t="s">
        <v>29</v>
      </c>
      <c r="E23" s="9">
        <v>2</v>
      </c>
      <c r="F23" s="9">
        <v>9999</v>
      </c>
      <c r="G23" s="9">
        <v>3</v>
      </c>
      <c r="H23" s="9">
        <v>11</v>
      </c>
      <c r="I23" s="10" t="s">
        <v>58</v>
      </c>
      <c r="J23" s="9">
        <v>1</v>
      </c>
      <c r="K23" s="10" t="s">
        <v>31</v>
      </c>
      <c r="L23" s="9">
        <v>11.360254087442096</v>
      </c>
      <c r="M23" s="9">
        <v>2</v>
      </c>
      <c r="N23" s="11">
        <v>43684.379093993055</v>
      </c>
      <c r="O23" s="9">
        <v>43684.375399999997</v>
      </c>
      <c r="P23" s="10" t="s">
        <v>32</v>
      </c>
      <c r="R23">
        <v>46</v>
      </c>
      <c r="S23" s="6">
        <v>0</v>
      </c>
      <c r="U23" t="str">
        <f>[2]RunID!$A$5</f>
        <v>43614.9002</v>
      </c>
      <c r="V23">
        <v>2</v>
      </c>
      <c r="W23">
        <v>1</v>
      </c>
      <c r="X23">
        <v>18</v>
      </c>
      <c r="Y23">
        <f t="shared" si="1"/>
        <v>3</v>
      </c>
      <c r="Z23">
        <f t="shared" si="1"/>
        <v>11</v>
      </c>
      <c r="AA23">
        <f t="shared" si="2"/>
        <v>1</v>
      </c>
      <c r="AB23">
        <f t="shared" si="0"/>
        <v>11.360254087442096</v>
      </c>
      <c r="AF23" t="s">
        <v>33</v>
      </c>
      <c r="AG23">
        <v>2</v>
      </c>
      <c r="AH23">
        <v>1</v>
      </c>
      <c r="AI23">
        <v>18</v>
      </c>
      <c r="AJ23">
        <v>4</v>
      </c>
      <c r="AK23">
        <v>10</v>
      </c>
      <c r="AL23">
        <v>3</v>
      </c>
      <c r="AM23">
        <v>4.8041436132899724</v>
      </c>
    </row>
    <row r="24" spans="1:39" x14ac:dyDescent="0.3">
      <c r="A24" s="9">
        <v>18</v>
      </c>
      <c r="B24" s="10" t="s">
        <v>27</v>
      </c>
      <c r="C24" s="10" t="s">
        <v>28</v>
      </c>
      <c r="D24" s="10" t="s">
        <v>29</v>
      </c>
      <c r="E24" s="9">
        <v>2</v>
      </c>
      <c r="F24" s="9">
        <v>9999</v>
      </c>
      <c r="G24" s="9">
        <v>4</v>
      </c>
      <c r="H24" s="9">
        <v>11</v>
      </c>
      <c r="I24" s="10" t="s">
        <v>58</v>
      </c>
      <c r="J24" s="9">
        <v>1</v>
      </c>
      <c r="K24" s="10" t="s">
        <v>31</v>
      </c>
      <c r="L24" s="9">
        <v>39.59378721612142</v>
      </c>
      <c r="M24" s="9">
        <v>5</v>
      </c>
      <c r="N24" s="11">
        <v>43684.379093993055</v>
      </c>
      <c r="O24" s="9">
        <v>43684.375399999997</v>
      </c>
      <c r="P24" s="10" t="s">
        <v>32</v>
      </c>
      <c r="R24">
        <v>48</v>
      </c>
      <c r="S24" s="6">
        <v>0</v>
      </c>
      <c r="U24" t="str">
        <f>[2]RunID!$A$5</f>
        <v>43614.9002</v>
      </c>
      <c r="V24">
        <v>2</v>
      </c>
      <c r="W24">
        <v>1</v>
      </c>
      <c r="X24">
        <v>18</v>
      </c>
      <c r="Y24">
        <f t="shared" si="1"/>
        <v>4</v>
      </c>
      <c r="Z24">
        <f t="shared" si="1"/>
        <v>11</v>
      </c>
      <c r="AA24">
        <f t="shared" si="2"/>
        <v>1</v>
      </c>
      <c r="AB24">
        <f t="shared" si="0"/>
        <v>39.59378721612142</v>
      </c>
      <c r="AF24" t="s">
        <v>33</v>
      </c>
      <c r="AG24">
        <v>2</v>
      </c>
      <c r="AH24">
        <v>1</v>
      </c>
      <c r="AI24">
        <v>18</v>
      </c>
      <c r="AJ24">
        <v>3</v>
      </c>
      <c r="AK24">
        <v>11</v>
      </c>
      <c r="AL24">
        <v>1</v>
      </c>
      <c r="AM24">
        <v>12.76702397331589</v>
      </c>
    </row>
    <row r="25" spans="1:39" x14ac:dyDescent="0.3">
      <c r="A25" s="9">
        <v>18</v>
      </c>
      <c r="B25" s="10" t="s">
        <v>27</v>
      </c>
      <c r="C25" s="10" t="s">
        <v>28</v>
      </c>
      <c r="D25" s="10" t="s">
        <v>29</v>
      </c>
      <c r="E25" s="9">
        <v>2</v>
      </c>
      <c r="F25" s="9">
        <v>9999</v>
      </c>
      <c r="G25" s="9">
        <v>2</v>
      </c>
      <c r="H25" s="9">
        <v>11</v>
      </c>
      <c r="I25" s="10" t="s">
        <v>58</v>
      </c>
      <c r="J25" s="9">
        <v>2</v>
      </c>
      <c r="K25" s="10" t="s">
        <v>34</v>
      </c>
      <c r="L25" s="9">
        <v>9.44</v>
      </c>
      <c r="M25" s="9">
        <v>2</v>
      </c>
      <c r="N25" s="11">
        <v>43684.379094004631</v>
      </c>
      <c r="O25" s="9">
        <v>43684.375399999997</v>
      </c>
      <c r="P25" s="10" t="s">
        <v>32</v>
      </c>
      <c r="R25">
        <v>49</v>
      </c>
      <c r="S25" s="6">
        <v>1</v>
      </c>
      <c r="U25" t="str">
        <f>[2]RunID!$A$5</f>
        <v>43614.9002</v>
      </c>
      <c r="V25">
        <v>2</v>
      </c>
      <c r="W25">
        <v>1</v>
      </c>
      <c r="X25">
        <v>18</v>
      </c>
      <c r="Y25">
        <f t="shared" si="1"/>
        <v>2</v>
      </c>
      <c r="Z25">
        <f t="shared" si="1"/>
        <v>11</v>
      </c>
      <c r="AA25">
        <f t="shared" si="2"/>
        <v>2</v>
      </c>
      <c r="AB25">
        <f t="shared" si="0"/>
        <v>9.44</v>
      </c>
      <c r="AF25" t="s">
        <v>33</v>
      </c>
      <c r="AG25">
        <v>2</v>
      </c>
      <c r="AH25">
        <v>1</v>
      </c>
      <c r="AI25">
        <v>18</v>
      </c>
      <c r="AJ25">
        <v>4</v>
      </c>
      <c r="AK25">
        <v>11</v>
      </c>
      <c r="AL25">
        <v>1</v>
      </c>
      <c r="AM25">
        <v>43.570545415146654</v>
      </c>
    </row>
    <row r="26" spans="1:39" x14ac:dyDescent="0.3">
      <c r="A26" s="9">
        <v>18</v>
      </c>
      <c r="B26" s="10" t="s">
        <v>27</v>
      </c>
      <c r="C26" s="10" t="s">
        <v>28</v>
      </c>
      <c r="D26" s="10" t="s">
        <v>29</v>
      </c>
      <c r="E26" s="9">
        <v>2</v>
      </c>
      <c r="F26" s="9">
        <v>9999</v>
      </c>
      <c r="G26" s="9">
        <v>3</v>
      </c>
      <c r="H26" s="9">
        <v>11</v>
      </c>
      <c r="I26" s="10" t="s">
        <v>58</v>
      </c>
      <c r="J26" s="9">
        <v>2</v>
      </c>
      <c r="K26" s="10" t="s">
        <v>34</v>
      </c>
      <c r="L26" s="9">
        <v>57.500750897081275</v>
      </c>
      <c r="M26" s="9">
        <v>17</v>
      </c>
      <c r="N26" s="11">
        <v>43684.379094004631</v>
      </c>
      <c r="O26" s="9">
        <v>43684.375399999997</v>
      </c>
      <c r="P26" s="10" t="s">
        <v>32</v>
      </c>
      <c r="R26">
        <v>51</v>
      </c>
      <c r="S26" s="6">
        <v>0</v>
      </c>
      <c r="U26" t="str">
        <f>[2]RunID!$A$5</f>
        <v>43614.9002</v>
      </c>
      <c r="V26">
        <v>2</v>
      </c>
      <c r="W26">
        <v>1</v>
      </c>
      <c r="X26">
        <v>18</v>
      </c>
      <c r="Y26">
        <f t="shared" si="1"/>
        <v>3</v>
      </c>
      <c r="Z26">
        <f t="shared" si="1"/>
        <v>11</v>
      </c>
      <c r="AA26">
        <f t="shared" si="2"/>
        <v>2</v>
      </c>
      <c r="AB26">
        <f t="shared" si="0"/>
        <v>57.500750897081275</v>
      </c>
      <c r="AF26" t="s">
        <v>33</v>
      </c>
      <c r="AG26">
        <v>2</v>
      </c>
      <c r="AH26">
        <v>1</v>
      </c>
      <c r="AI26">
        <v>18</v>
      </c>
      <c r="AJ26">
        <v>2</v>
      </c>
      <c r="AK26">
        <v>11</v>
      </c>
      <c r="AL26">
        <v>2</v>
      </c>
      <c r="AM26">
        <v>9.44</v>
      </c>
    </row>
    <row r="27" spans="1:39" x14ac:dyDescent="0.3">
      <c r="A27" s="9">
        <v>18</v>
      </c>
      <c r="B27" s="10" t="s">
        <v>27</v>
      </c>
      <c r="C27" s="10" t="s">
        <v>28</v>
      </c>
      <c r="D27" s="10" t="s">
        <v>29</v>
      </c>
      <c r="E27" s="9">
        <v>2</v>
      </c>
      <c r="F27" s="9">
        <v>9999</v>
      </c>
      <c r="G27" s="9">
        <v>4</v>
      </c>
      <c r="H27" s="9">
        <v>11</v>
      </c>
      <c r="I27" s="10" t="s">
        <v>58</v>
      </c>
      <c r="J27" s="9">
        <v>2</v>
      </c>
      <c r="K27" s="10" t="s">
        <v>34</v>
      </c>
      <c r="L27" s="9">
        <v>17.021042559804961</v>
      </c>
      <c r="M27" s="9">
        <v>4</v>
      </c>
      <c r="N27" s="11">
        <v>43684.379094004631</v>
      </c>
      <c r="O27" s="9">
        <v>43684.375399999997</v>
      </c>
      <c r="P27" s="10" t="s">
        <v>32</v>
      </c>
      <c r="R27">
        <v>53</v>
      </c>
      <c r="S27" s="6">
        <f>VLOOKUP(R27, ELDU_calibinput_ratios2012!$J$3:$P$44, 7,FALSE)</f>
        <v>0.50119584861032795</v>
      </c>
      <c r="U27" t="str">
        <f>[2]RunID!$A$5</f>
        <v>43614.9002</v>
      </c>
      <c r="V27">
        <v>2</v>
      </c>
      <c r="W27">
        <v>1</v>
      </c>
      <c r="X27">
        <v>18</v>
      </c>
      <c r="Y27">
        <f t="shared" si="1"/>
        <v>4</v>
      </c>
      <c r="Z27">
        <f t="shared" si="1"/>
        <v>11</v>
      </c>
      <c r="AA27">
        <f t="shared" si="2"/>
        <v>2</v>
      </c>
      <c r="AB27">
        <f t="shared" si="0"/>
        <v>17.021042559804961</v>
      </c>
      <c r="AF27" t="s">
        <v>33</v>
      </c>
      <c r="AG27">
        <v>2</v>
      </c>
      <c r="AH27">
        <v>1</v>
      </c>
      <c r="AI27">
        <v>18</v>
      </c>
      <c r="AJ27">
        <v>3</v>
      </c>
      <c r="AK27">
        <v>11</v>
      </c>
      <c r="AL27">
        <v>2</v>
      </c>
      <c r="AM27">
        <v>63.238733532272327</v>
      </c>
    </row>
    <row r="28" spans="1:39" x14ac:dyDescent="0.3">
      <c r="A28" s="9">
        <v>18</v>
      </c>
      <c r="B28" s="10" t="s">
        <v>27</v>
      </c>
      <c r="C28" s="10" t="s">
        <v>28</v>
      </c>
      <c r="D28" s="10" t="s">
        <v>29</v>
      </c>
      <c r="E28" s="9">
        <v>2</v>
      </c>
      <c r="F28" s="9">
        <v>9999</v>
      </c>
      <c r="G28" s="9">
        <v>2</v>
      </c>
      <c r="H28" s="9">
        <v>11</v>
      </c>
      <c r="I28" s="10" t="s">
        <v>58</v>
      </c>
      <c r="J28" s="9">
        <v>3</v>
      </c>
      <c r="K28" s="10" t="s">
        <v>35</v>
      </c>
      <c r="L28" s="9">
        <v>6.5170911504581106</v>
      </c>
      <c r="M28" s="9">
        <v>2</v>
      </c>
      <c r="N28" s="11">
        <v>43684.379094004631</v>
      </c>
      <c r="O28" s="9">
        <v>43684.375399999997</v>
      </c>
      <c r="P28" s="10" t="s">
        <v>32</v>
      </c>
      <c r="R28">
        <v>54</v>
      </c>
      <c r="S28" s="6">
        <f>VLOOKUP(R28, ELDU_calibinput_ratios2012!$J$3:$P$44, 7,FALSE)</f>
        <v>2.12562306030182</v>
      </c>
      <c r="U28" t="str">
        <f>[2]RunID!$A$5</f>
        <v>43614.9002</v>
      </c>
      <c r="V28">
        <v>2</v>
      </c>
      <c r="W28">
        <v>1</v>
      </c>
      <c r="X28">
        <v>18</v>
      </c>
      <c r="Y28">
        <f t="shared" si="1"/>
        <v>2</v>
      </c>
      <c r="Z28">
        <f t="shared" si="1"/>
        <v>11</v>
      </c>
      <c r="AA28">
        <f t="shared" si="2"/>
        <v>3</v>
      </c>
      <c r="AB28">
        <f t="shared" si="0"/>
        <v>6.5170911504581106</v>
      </c>
      <c r="AF28" t="s">
        <v>33</v>
      </c>
      <c r="AG28">
        <v>2</v>
      </c>
      <c r="AH28">
        <v>1</v>
      </c>
      <c r="AI28">
        <v>18</v>
      </c>
      <c r="AJ28">
        <v>4</v>
      </c>
      <c r="AK28">
        <v>11</v>
      </c>
      <c r="AL28">
        <v>2</v>
      </c>
      <c r="AM28">
        <v>18.065613736099177</v>
      </c>
    </row>
    <row r="29" spans="1:39" x14ac:dyDescent="0.3">
      <c r="A29" s="9">
        <v>18</v>
      </c>
      <c r="B29" s="10" t="s">
        <v>27</v>
      </c>
      <c r="C29" s="10" t="s">
        <v>28</v>
      </c>
      <c r="D29" s="10" t="s">
        <v>29</v>
      </c>
      <c r="E29" s="9">
        <v>2</v>
      </c>
      <c r="F29" s="9">
        <v>9999</v>
      </c>
      <c r="G29" s="9">
        <v>3</v>
      </c>
      <c r="H29" s="9">
        <v>11</v>
      </c>
      <c r="I29" s="10" t="s">
        <v>58</v>
      </c>
      <c r="J29" s="9">
        <v>3</v>
      </c>
      <c r="K29" s="10" t="s">
        <v>35</v>
      </c>
      <c r="L29" s="9">
        <v>280.18156221034758</v>
      </c>
      <c r="M29" s="9">
        <v>33</v>
      </c>
      <c r="N29" s="11">
        <v>43684.379094004631</v>
      </c>
      <c r="O29" s="9">
        <v>43684.375399999997</v>
      </c>
      <c r="P29" s="10" t="s">
        <v>32</v>
      </c>
      <c r="R29">
        <v>56</v>
      </c>
      <c r="S29" s="6">
        <f>VLOOKUP(R29, ELDU_calibinput_ratios2012!$J$3:$P$44, 7,FALSE)</f>
        <v>0.228375169957692</v>
      </c>
      <c r="U29" t="str">
        <f>[2]RunID!$A$5</f>
        <v>43614.9002</v>
      </c>
      <c r="V29">
        <v>2</v>
      </c>
      <c r="W29">
        <v>1</v>
      </c>
      <c r="X29">
        <v>18</v>
      </c>
      <c r="Y29">
        <f t="shared" si="1"/>
        <v>3</v>
      </c>
      <c r="Z29">
        <f t="shared" si="1"/>
        <v>11</v>
      </c>
      <c r="AA29">
        <f t="shared" si="2"/>
        <v>3</v>
      </c>
      <c r="AB29">
        <f t="shared" si="0"/>
        <v>280.18156221034758</v>
      </c>
      <c r="AF29" t="s">
        <v>33</v>
      </c>
      <c r="AG29">
        <v>2</v>
      </c>
      <c r="AH29">
        <v>1</v>
      </c>
      <c r="AI29">
        <v>18</v>
      </c>
      <c r="AJ29">
        <v>2</v>
      </c>
      <c r="AK29">
        <v>11</v>
      </c>
      <c r="AL29">
        <v>3</v>
      </c>
      <c r="AM29">
        <v>6.8327278494396433</v>
      </c>
    </row>
    <row r="30" spans="1:39" x14ac:dyDescent="0.3">
      <c r="A30" s="9">
        <v>18</v>
      </c>
      <c r="B30" s="10" t="s">
        <v>27</v>
      </c>
      <c r="C30" s="10" t="s">
        <v>28</v>
      </c>
      <c r="D30" s="10" t="s">
        <v>29</v>
      </c>
      <c r="E30" s="9">
        <v>2</v>
      </c>
      <c r="F30" s="9">
        <v>9999</v>
      </c>
      <c r="G30" s="9">
        <v>4</v>
      </c>
      <c r="H30" s="9">
        <v>13</v>
      </c>
      <c r="I30" s="10" t="s">
        <v>61</v>
      </c>
      <c r="J30" s="9">
        <v>1</v>
      </c>
      <c r="K30" s="10" t="s">
        <v>31</v>
      </c>
      <c r="L30" s="9">
        <v>54.291850761261294</v>
      </c>
      <c r="M30" s="9">
        <v>2</v>
      </c>
      <c r="N30" s="11">
        <v>43684.379094004631</v>
      </c>
      <c r="O30" s="9">
        <v>43684.375399999997</v>
      </c>
      <c r="P30" s="10" t="s">
        <v>32</v>
      </c>
      <c r="R30">
        <v>57</v>
      </c>
      <c r="S30" s="6">
        <f>VLOOKUP(R30, ELDU_calibinput_ratios2012!$J$3:$P$44, 7,FALSE)</f>
        <v>0.55484891399644198</v>
      </c>
      <c r="U30" t="str">
        <f>[2]RunID!$A$5</f>
        <v>43614.9002</v>
      </c>
      <c r="V30">
        <v>2</v>
      </c>
      <c r="W30">
        <v>1</v>
      </c>
      <c r="X30">
        <v>18</v>
      </c>
      <c r="Y30">
        <f t="shared" si="1"/>
        <v>4</v>
      </c>
      <c r="Z30">
        <f t="shared" si="1"/>
        <v>13</v>
      </c>
      <c r="AA30">
        <f t="shared" si="2"/>
        <v>1</v>
      </c>
      <c r="AB30">
        <f t="shared" si="0"/>
        <v>34.793067389916352</v>
      </c>
      <c r="AF30" t="s">
        <v>33</v>
      </c>
      <c r="AG30">
        <v>2</v>
      </c>
      <c r="AH30">
        <v>1</v>
      </c>
      <c r="AI30">
        <v>18</v>
      </c>
      <c r="AJ30">
        <v>3</v>
      </c>
      <c r="AK30">
        <v>11</v>
      </c>
      <c r="AL30">
        <v>3</v>
      </c>
      <c r="AM30">
        <v>306.51110230513848</v>
      </c>
    </row>
    <row r="31" spans="1:39" x14ac:dyDescent="0.3">
      <c r="A31" s="9">
        <v>18</v>
      </c>
      <c r="B31" s="10" t="s">
        <v>27</v>
      </c>
      <c r="C31" s="10" t="s">
        <v>28</v>
      </c>
      <c r="D31" s="10" t="s">
        <v>29</v>
      </c>
      <c r="E31" s="9">
        <v>2</v>
      </c>
      <c r="F31" s="9">
        <v>9999</v>
      </c>
      <c r="G31" s="9">
        <v>3</v>
      </c>
      <c r="H31" s="9">
        <v>13</v>
      </c>
      <c r="I31" s="10" t="s">
        <v>61</v>
      </c>
      <c r="J31" s="9">
        <v>2</v>
      </c>
      <c r="K31" s="10" t="s">
        <v>34</v>
      </c>
      <c r="L31" s="9">
        <v>4.4625916532294214</v>
      </c>
      <c r="M31" s="9">
        <v>2</v>
      </c>
      <c r="N31" s="11">
        <v>43684.379094004631</v>
      </c>
      <c r="O31" s="9">
        <v>43684.375399999997</v>
      </c>
      <c r="P31" s="10" t="s">
        <v>32</v>
      </c>
      <c r="R31">
        <v>58</v>
      </c>
      <c r="S31">
        <v>0</v>
      </c>
      <c r="U31" t="str">
        <f>[2]RunID!$A$5</f>
        <v>43614.9002</v>
      </c>
      <c r="V31">
        <v>2</v>
      </c>
      <c r="W31">
        <v>1</v>
      </c>
      <c r="X31">
        <v>18</v>
      </c>
      <c r="Y31">
        <f t="shared" si="1"/>
        <v>3</v>
      </c>
      <c r="Z31">
        <f t="shared" si="1"/>
        <v>13</v>
      </c>
      <c r="AA31">
        <f t="shared" si="2"/>
        <v>2</v>
      </c>
      <c r="AB31">
        <f t="shared" si="0"/>
        <v>2.8598629434691674</v>
      </c>
      <c r="AF31" t="s">
        <v>33</v>
      </c>
      <c r="AG31">
        <v>2</v>
      </c>
      <c r="AH31">
        <v>1</v>
      </c>
      <c r="AI31">
        <v>18</v>
      </c>
      <c r="AJ31">
        <v>4</v>
      </c>
      <c r="AK31">
        <v>13</v>
      </c>
      <c r="AL31">
        <v>1</v>
      </c>
      <c r="AM31">
        <v>40.151953941193312</v>
      </c>
    </row>
    <row r="32" spans="1:39" x14ac:dyDescent="0.3">
      <c r="A32" s="9">
        <v>18</v>
      </c>
      <c r="B32" s="10" t="s">
        <v>27</v>
      </c>
      <c r="C32" s="10" t="s">
        <v>28</v>
      </c>
      <c r="D32" s="10" t="s">
        <v>29</v>
      </c>
      <c r="E32" s="9">
        <v>2</v>
      </c>
      <c r="F32" s="9">
        <v>9999</v>
      </c>
      <c r="G32" s="9">
        <v>3</v>
      </c>
      <c r="H32" s="9">
        <v>13</v>
      </c>
      <c r="I32" s="10" t="s">
        <v>61</v>
      </c>
      <c r="J32" s="9">
        <v>3</v>
      </c>
      <c r="K32" s="10" t="s">
        <v>35</v>
      </c>
      <c r="L32" s="9">
        <v>51.368273706771163</v>
      </c>
      <c r="M32" s="9">
        <v>5</v>
      </c>
      <c r="N32" s="11">
        <v>43684.379094016207</v>
      </c>
      <c r="O32" s="9">
        <v>43684.375399999997</v>
      </c>
      <c r="P32" s="10" t="s">
        <v>32</v>
      </c>
      <c r="R32">
        <v>60</v>
      </c>
      <c r="S32">
        <v>0</v>
      </c>
      <c r="U32" t="str">
        <f>[2]RunID!$A$5</f>
        <v>43614.9002</v>
      </c>
      <c r="V32">
        <v>2</v>
      </c>
      <c r="W32">
        <v>1</v>
      </c>
      <c r="X32">
        <v>18</v>
      </c>
      <c r="Y32">
        <f t="shared" si="1"/>
        <v>3</v>
      </c>
      <c r="Z32">
        <f t="shared" si="1"/>
        <v>13</v>
      </c>
      <c r="AA32">
        <f t="shared" si="2"/>
        <v>3</v>
      </c>
      <c r="AB32">
        <f t="shared" si="0"/>
        <v>32.919485774071553</v>
      </c>
      <c r="AF32" t="s">
        <v>33</v>
      </c>
      <c r="AG32">
        <v>2</v>
      </c>
      <c r="AH32">
        <v>1</v>
      </c>
      <c r="AI32">
        <v>18</v>
      </c>
      <c r="AJ32">
        <v>3</v>
      </c>
      <c r="AK32">
        <v>13</v>
      </c>
      <c r="AL32">
        <v>2</v>
      </c>
      <c r="AM32">
        <v>1.6415045476979366</v>
      </c>
    </row>
    <row r="33" spans="1:39" x14ac:dyDescent="0.3">
      <c r="A33" s="9">
        <v>18</v>
      </c>
      <c r="B33" s="10" t="s">
        <v>27</v>
      </c>
      <c r="C33" s="10" t="s">
        <v>28</v>
      </c>
      <c r="D33" s="10" t="s">
        <v>29</v>
      </c>
      <c r="E33" s="9">
        <v>2</v>
      </c>
      <c r="F33" s="9">
        <v>9999</v>
      </c>
      <c r="G33" s="9">
        <v>4</v>
      </c>
      <c r="H33" s="9">
        <v>14</v>
      </c>
      <c r="I33" s="10" t="s">
        <v>62</v>
      </c>
      <c r="J33" s="9">
        <v>1</v>
      </c>
      <c r="K33" s="10" t="s">
        <v>31</v>
      </c>
      <c r="L33" s="9">
        <v>35.097262943326392</v>
      </c>
      <c r="M33" s="9">
        <v>4</v>
      </c>
      <c r="N33" s="11">
        <v>43684.379094016207</v>
      </c>
      <c r="O33" s="9">
        <v>43684.375399999997</v>
      </c>
      <c r="P33" s="10" t="s">
        <v>32</v>
      </c>
      <c r="R33">
        <v>64</v>
      </c>
      <c r="S33">
        <v>0</v>
      </c>
      <c r="U33" t="str">
        <f>[2]RunID!$A$5</f>
        <v>43614.9002</v>
      </c>
      <c r="V33">
        <v>2</v>
      </c>
      <c r="W33">
        <v>1</v>
      </c>
      <c r="X33">
        <v>18</v>
      </c>
      <c r="Y33">
        <f t="shared" si="1"/>
        <v>4</v>
      </c>
      <c r="Z33">
        <f t="shared" si="1"/>
        <v>14</v>
      </c>
      <c r="AA33">
        <f t="shared" si="2"/>
        <v>1</v>
      </c>
      <c r="AB33">
        <f t="shared" si="0"/>
        <v>39.176545481281579</v>
      </c>
      <c r="AF33" t="s">
        <v>33</v>
      </c>
      <c r="AG33">
        <v>2</v>
      </c>
      <c r="AH33">
        <v>1</v>
      </c>
      <c r="AI33">
        <v>18</v>
      </c>
      <c r="AJ33">
        <v>3</v>
      </c>
      <c r="AK33">
        <v>13</v>
      </c>
      <c r="AL33">
        <v>3</v>
      </c>
      <c r="AM33">
        <v>3.8173065343320403</v>
      </c>
    </row>
    <row r="34" spans="1:39" x14ac:dyDescent="0.3">
      <c r="A34" s="9">
        <v>18</v>
      </c>
      <c r="B34" s="10" t="s">
        <v>27</v>
      </c>
      <c r="C34" s="10" t="s">
        <v>28</v>
      </c>
      <c r="D34" s="10" t="s">
        <v>29</v>
      </c>
      <c r="E34" s="9">
        <v>2</v>
      </c>
      <c r="F34" s="9">
        <v>9999</v>
      </c>
      <c r="G34" s="9">
        <v>2</v>
      </c>
      <c r="H34" s="9">
        <v>14</v>
      </c>
      <c r="I34" s="10" t="s">
        <v>62</v>
      </c>
      <c r="J34" s="9">
        <v>3</v>
      </c>
      <c r="K34" s="10" t="s">
        <v>35</v>
      </c>
      <c r="L34" s="9">
        <v>6.09</v>
      </c>
      <c r="M34" s="9">
        <v>1</v>
      </c>
      <c r="N34" s="11">
        <v>43684.379094016207</v>
      </c>
      <c r="O34" s="9">
        <v>43684.375399999997</v>
      </c>
      <c r="P34" s="10" t="s">
        <v>32</v>
      </c>
      <c r="R34">
        <v>67</v>
      </c>
      <c r="S34">
        <v>0</v>
      </c>
      <c r="U34" t="str">
        <f>[2]RunID!$A$5</f>
        <v>43614.9002</v>
      </c>
      <c r="V34">
        <v>2</v>
      </c>
      <c r="W34">
        <v>1</v>
      </c>
      <c r="X34">
        <v>18</v>
      </c>
      <c r="Y34">
        <f t="shared" si="1"/>
        <v>2</v>
      </c>
      <c r="Z34">
        <f t="shared" si="1"/>
        <v>14</v>
      </c>
      <c r="AA34">
        <f t="shared" si="2"/>
        <v>3</v>
      </c>
      <c r="AB34">
        <f t="shared" si="0"/>
        <v>6.7978281487722354</v>
      </c>
      <c r="AF34" t="s">
        <v>33</v>
      </c>
      <c r="AG34">
        <v>2</v>
      </c>
      <c r="AH34">
        <v>1</v>
      </c>
      <c r="AI34">
        <v>18</v>
      </c>
      <c r="AJ34">
        <v>4</v>
      </c>
      <c r="AK34">
        <v>14</v>
      </c>
      <c r="AL34">
        <v>1</v>
      </c>
      <c r="AM34">
        <v>31.915041755183925</v>
      </c>
    </row>
    <row r="35" spans="1:39" x14ac:dyDescent="0.3">
      <c r="A35" s="9">
        <v>18</v>
      </c>
      <c r="B35" s="10" t="s">
        <v>27</v>
      </c>
      <c r="C35" s="10" t="s">
        <v>28</v>
      </c>
      <c r="D35" s="10" t="s">
        <v>29</v>
      </c>
      <c r="E35" s="9">
        <v>2</v>
      </c>
      <c r="F35" s="9">
        <v>9999</v>
      </c>
      <c r="G35" s="9">
        <v>3</v>
      </c>
      <c r="H35" s="9">
        <v>14</v>
      </c>
      <c r="I35" s="10" t="s">
        <v>62</v>
      </c>
      <c r="J35" s="9">
        <v>3</v>
      </c>
      <c r="K35" s="10" t="s">
        <v>35</v>
      </c>
      <c r="L35" s="9">
        <v>3.973986727693354</v>
      </c>
      <c r="M35" s="9">
        <v>1</v>
      </c>
      <c r="N35" s="11">
        <v>43684.379094016207</v>
      </c>
      <c r="O35" s="9">
        <v>43684.375399999997</v>
      </c>
      <c r="P35" s="10" t="s">
        <v>32</v>
      </c>
      <c r="R35">
        <v>74</v>
      </c>
      <c r="S35" s="1">
        <f>S42</f>
        <v>1.0903644711760843</v>
      </c>
      <c r="U35" t="str">
        <f>[2]RunID!$A$5</f>
        <v>43614.9002</v>
      </c>
      <c r="V35">
        <v>2</v>
      </c>
      <c r="W35">
        <v>1</v>
      </c>
      <c r="X35">
        <v>18</v>
      </c>
      <c r="Y35">
        <f t="shared" si="1"/>
        <v>3</v>
      </c>
      <c r="Z35">
        <f t="shared" si="1"/>
        <v>14</v>
      </c>
      <c r="AA35">
        <f t="shared" si="2"/>
        <v>3</v>
      </c>
      <c r="AB35">
        <f t="shared" si="0"/>
        <v>4.4358750148376265</v>
      </c>
      <c r="AF35" t="s">
        <v>33</v>
      </c>
      <c r="AG35">
        <v>2</v>
      </c>
      <c r="AH35">
        <v>1</v>
      </c>
      <c r="AI35">
        <v>18</v>
      </c>
      <c r="AJ35">
        <v>3</v>
      </c>
      <c r="AK35">
        <v>14</v>
      </c>
      <c r="AL35">
        <v>3</v>
      </c>
      <c r="AM35">
        <v>5.7029029902821433</v>
      </c>
    </row>
    <row r="36" spans="1:39" x14ac:dyDescent="0.3">
      <c r="A36" s="9">
        <v>18</v>
      </c>
      <c r="B36" s="10" t="s">
        <v>27</v>
      </c>
      <c r="C36" s="10" t="s">
        <v>28</v>
      </c>
      <c r="D36" s="10" t="s">
        <v>29</v>
      </c>
      <c r="E36" s="9">
        <v>2</v>
      </c>
      <c r="F36" s="9">
        <v>9999</v>
      </c>
      <c r="G36" s="9">
        <v>3</v>
      </c>
      <c r="H36" s="9">
        <v>15</v>
      </c>
      <c r="I36" s="10" t="s">
        <v>42</v>
      </c>
      <c r="J36" s="9">
        <v>1</v>
      </c>
      <c r="K36" s="10" t="s">
        <v>31</v>
      </c>
      <c r="L36" s="9">
        <v>138.9172877056817</v>
      </c>
      <c r="M36" s="9">
        <v>7</v>
      </c>
      <c r="N36" s="11">
        <v>43684.379094016207</v>
      </c>
      <c r="O36" s="9">
        <v>43684.375399999997</v>
      </c>
      <c r="P36" s="10" t="s">
        <v>32</v>
      </c>
      <c r="U36" t="str">
        <f>[2]RunID!$A$5</f>
        <v>43614.9002</v>
      </c>
      <c r="V36">
        <v>2</v>
      </c>
      <c r="W36">
        <v>1</v>
      </c>
      <c r="X36">
        <v>18</v>
      </c>
      <c r="Y36">
        <f t="shared" si="1"/>
        <v>3</v>
      </c>
      <c r="Z36">
        <f t="shared" si="1"/>
        <v>15</v>
      </c>
      <c r="AA36">
        <f t="shared" si="2"/>
        <v>1</v>
      </c>
      <c r="AB36">
        <f t="shared" si="0"/>
        <v>70.824380135847363</v>
      </c>
      <c r="AF36" t="s">
        <v>33</v>
      </c>
      <c r="AG36">
        <v>2</v>
      </c>
      <c r="AH36">
        <v>1</v>
      </c>
      <c r="AI36">
        <v>18</v>
      </c>
      <c r="AJ36">
        <v>3</v>
      </c>
      <c r="AK36">
        <v>15</v>
      </c>
      <c r="AL36">
        <v>1</v>
      </c>
      <c r="AM36">
        <v>80.561936966374162</v>
      </c>
    </row>
    <row r="37" spans="1:39" x14ac:dyDescent="0.3">
      <c r="A37" s="9">
        <v>18</v>
      </c>
      <c r="B37" s="10" t="s">
        <v>27</v>
      </c>
      <c r="C37" s="10" t="s">
        <v>28</v>
      </c>
      <c r="D37" s="10" t="s">
        <v>29</v>
      </c>
      <c r="E37" s="9">
        <v>2</v>
      </c>
      <c r="F37" s="9">
        <v>9999</v>
      </c>
      <c r="G37" s="9">
        <v>4</v>
      </c>
      <c r="H37" s="9">
        <v>15</v>
      </c>
      <c r="I37" s="10" t="s">
        <v>42</v>
      </c>
      <c r="J37" s="9">
        <v>1</v>
      </c>
      <c r="K37" s="10" t="s">
        <v>31</v>
      </c>
      <c r="L37" s="9">
        <v>96.293847371301666</v>
      </c>
      <c r="M37" s="9">
        <v>6</v>
      </c>
      <c r="N37" s="11">
        <v>43684.379094016207</v>
      </c>
      <c r="O37" s="9">
        <v>43684.375399999997</v>
      </c>
      <c r="P37" s="10" t="s">
        <v>32</v>
      </c>
      <c r="R37" s="14" t="s">
        <v>50</v>
      </c>
      <c r="S37" s="15"/>
      <c r="U37" t="str">
        <f>[2]RunID!$A$5</f>
        <v>43614.9002</v>
      </c>
      <c r="V37">
        <v>2</v>
      </c>
      <c r="W37">
        <v>1</v>
      </c>
      <c r="X37">
        <v>18</v>
      </c>
      <c r="Y37">
        <f t="shared" si="1"/>
        <v>4</v>
      </c>
      <c r="Z37">
        <f t="shared" si="1"/>
        <v>15</v>
      </c>
      <c r="AA37">
        <f t="shared" si="2"/>
        <v>1</v>
      </c>
      <c r="AB37">
        <f t="shared" si="0"/>
        <v>49.093616522498522</v>
      </c>
      <c r="AF37" t="s">
        <v>33</v>
      </c>
      <c r="AG37">
        <v>2</v>
      </c>
      <c r="AH37">
        <v>1</v>
      </c>
      <c r="AI37">
        <v>18</v>
      </c>
      <c r="AJ37">
        <v>4</v>
      </c>
      <c r="AK37">
        <v>15</v>
      </c>
      <c r="AL37">
        <v>1</v>
      </c>
      <c r="AM37">
        <v>66.329255722736903</v>
      </c>
    </row>
    <row r="38" spans="1:39" x14ac:dyDescent="0.3">
      <c r="A38" s="9">
        <v>18</v>
      </c>
      <c r="B38" s="10" t="s">
        <v>27</v>
      </c>
      <c r="C38" s="10" t="s">
        <v>28</v>
      </c>
      <c r="D38" s="10" t="s">
        <v>29</v>
      </c>
      <c r="E38" s="9">
        <v>2</v>
      </c>
      <c r="F38" s="9">
        <v>9999</v>
      </c>
      <c r="G38" s="9">
        <v>5</v>
      </c>
      <c r="H38" s="9">
        <v>15</v>
      </c>
      <c r="I38" s="10" t="s">
        <v>42</v>
      </c>
      <c r="J38" s="9">
        <v>1</v>
      </c>
      <c r="K38" s="10" t="s">
        <v>31</v>
      </c>
      <c r="L38" s="9">
        <v>14.223832276716648</v>
      </c>
      <c r="M38" s="9">
        <v>1</v>
      </c>
      <c r="N38" s="11">
        <v>43684.379094016207</v>
      </c>
      <c r="O38" s="9">
        <v>43684.375399999997</v>
      </c>
      <c r="P38" s="10" t="s">
        <v>32</v>
      </c>
      <c r="R38" t="s">
        <v>52</v>
      </c>
      <c r="S38">
        <f>ROUND(SUM(L3:L90),2)</f>
        <v>7001.6</v>
      </c>
      <c r="U38" t="str">
        <f>[2]RunID!$A$5</f>
        <v>43614.9002</v>
      </c>
      <c r="V38">
        <v>2</v>
      </c>
      <c r="W38">
        <v>1</v>
      </c>
      <c r="X38">
        <v>18</v>
      </c>
      <c r="Y38">
        <f t="shared" si="1"/>
        <v>5</v>
      </c>
      <c r="Z38">
        <f t="shared" si="1"/>
        <v>15</v>
      </c>
      <c r="AA38">
        <f t="shared" si="2"/>
        <v>1</v>
      </c>
      <c r="AB38">
        <f t="shared" si="0"/>
        <v>7.2517547728763558</v>
      </c>
      <c r="AF38" t="s">
        <v>33</v>
      </c>
      <c r="AG38">
        <v>2</v>
      </c>
      <c r="AH38">
        <v>1</v>
      </c>
      <c r="AI38">
        <v>18</v>
      </c>
      <c r="AJ38">
        <v>5</v>
      </c>
      <c r="AK38">
        <v>15</v>
      </c>
      <c r="AL38">
        <v>1</v>
      </c>
      <c r="AM38">
        <v>8.768626924974539</v>
      </c>
    </row>
    <row r="39" spans="1:39" x14ac:dyDescent="0.3">
      <c r="A39" s="9">
        <v>18</v>
      </c>
      <c r="B39" s="10" t="s">
        <v>27</v>
      </c>
      <c r="C39" s="10" t="s">
        <v>28</v>
      </c>
      <c r="D39" s="10" t="s">
        <v>29</v>
      </c>
      <c r="E39" s="9">
        <v>2</v>
      </c>
      <c r="F39" s="9">
        <v>9999</v>
      </c>
      <c r="G39" s="9">
        <v>3</v>
      </c>
      <c r="H39" s="9">
        <v>15</v>
      </c>
      <c r="I39" s="10" t="s">
        <v>42</v>
      </c>
      <c r="J39" s="9">
        <v>2</v>
      </c>
      <c r="K39" s="10" t="s">
        <v>34</v>
      </c>
      <c r="L39" s="9">
        <v>7.57</v>
      </c>
      <c r="M39" s="9">
        <v>1</v>
      </c>
      <c r="N39" s="11">
        <v>43684.379094016207</v>
      </c>
      <c r="O39" s="9">
        <v>43684.375399999997</v>
      </c>
      <c r="P39" s="10" t="s">
        <v>32</v>
      </c>
      <c r="R39" t="s">
        <v>54</v>
      </c>
      <c r="S39">
        <f>SUMIF(H3:H90,"74",L3:L90)</f>
        <v>5136.0375270936665</v>
      </c>
      <c r="U39" t="str">
        <f>[2]RunID!$A$5</f>
        <v>43614.9002</v>
      </c>
      <c r="V39">
        <v>2</v>
      </c>
      <c r="W39">
        <v>1</v>
      </c>
      <c r="X39">
        <v>18</v>
      </c>
      <c r="Y39">
        <f t="shared" si="1"/>
        <v>3</v>
      </c>
      <c r="Z39">
        <f t="shared" si="1"/>
        <v>15</v>
      </c>
      <c r="AA39">
        <f t="shared" si="2"/>
        <v>2</v>
      </c>
      <c r="AB39">
        <f t="shared" si="0"/>
        <v>3.8594228730139286</v>
      </c>
      <c r="AF39" t="s">
        <v>33</v>
      </c>
      <c r="AG39">
        <v>2</v>
      </c>
      <c r="AH39">
        <v>1</v>
      </c>
      <c r="AI39">
        <v>18</v>
      </c>
      <c r="AJ39">
        <v>3</v>
      </c>
      <c r="AK39">
        <v>15</v>
      </c>
      <c r="AL39">
        <v>2</v>
      </c>
      <c r="AM39">
        <v>4.1345310903150425</v>
      </c>
    </row>
    <row r="40" spans="1:39" x14ac:dyDescent="0.3">
      <c r="A40" s="9">
        <v>18</v>
      </c>
      <c r="B40" s="10" t="s">
        <v>27</v>
      </c>
      <c r="C40" s="10" t="s">
        <v>28</v>
      </c>
      <c r="D40" s="10" t="s">
        <v>29</v>
      </c>
      <c r="E40" s="9">
        <v>2</v>
      </c>
      <c r="F40" s="9">
        <v>9999</v>
      </c>
      <c r="G40" s="9">
        <v>4</v>
      </c>
      <c r="H40" s="9">
        <v>15</v>
      </c>
      <c r="I40" s="10" t="s">
        <v>42</v>
      </c>
      <c r="J40" s="9">
        <v>2</v>
      </c>
      <c r="K40" s="10" t="s">
        <v>34</v>
      </c>
      <c r="L40" s="9">
        <v>32.212591653229424</v>
      </c>
      <c r="M40" s="9">
        <v>5</v>
      </c>
      <c r="N40" s="11">
        <v>43684.379094016207</v>
      </c>
      <c r="O40" s="9">
        <v>43684.375399999997</v>
      </c>
      <c r="P40" s="10" t="s">
        <v>32</v>
      </c>
      <c r="R40" t="s">
        <v>55</v>
      </c>
      <c r="S40">
        <f>SUMIF(Z3:Z90,"&lt;&gt;74",AB3:AB90)</f>
        <v>1401.4471578299911</v>
      </c>
      <c r="U40" t="str">
        <f>[2]RunID!$A$5</f>
        <v>43614.9002</v>
      </c>
      <c r="V40">
        <v>2</v>
      </c>
      <c r="W40">
        <v>1</v>
      </c>
      <c r="X40">
        <v>18</v>
      </c>
      <c r="Y40">
        <f t="shared" si="1"/>
        <v>4</v>
      </c>
      <c r="Z40">
        <f t="shared" si="1"/>
        <v>15</v>
      </c>
      <c r="AA40">
        <f t="shared" si="2"/>
        <v>2</v>
      </c>
      <c r="AB40">
        <f t="shared" si="0"/>
        <v>16.422987189634242</v>
      </c>
      <c r="AF40" t="s">
        <v>33</v>
      </c>
      <c r="AG40">
        <v>2</v>
      </c>
      <c r="AH40">
        <v>1</v>
      </c>
      <c r="AI40">
        <v>18</v>
      </c>
      <c r="AJ40">
        <v>4</v>
      </c>
      <c r="AK40">
        <v>15</v>
      </c>
      <c r="AL40">
        <v>2</v>
      </c>
      <c r="AM40">
        <v>17.90737920412467</v>
      </c>
    </row>
    <row r="41" spans="1:39" ht="15" thickBot="1" x14ac:dyDescent="0.35">
      <c r="A41" s="9">
        <v>18</v>
      </c>
      <c r="B41" s="10" t="s">
        <v>27</v>
      </c>
      <c r="C41" s="10" t="s">
        <v>28</v>
      </c>
      <c r="D41" s="10" t="s">
        <v>29</v>
      </c>
      <c r="E41" s="9">
        <v>2</v>
      </c>
      <c r="F41" s="9">
        <v>9999</v>
      </c>
      <c r="G41" s="9">
        <v>2</v>
      </c>
      <c r="H41" s="9">
        <v>15</v>
      </c>
      <c r="I41" s="10" t="s">
        <v>42</v>
      </c>
      <c r="J41" s="9">
        <v>3</v>
      </c>
      <c r="K41" s="10" t="s">
        <v>35</v>
      </c>
      <c r="L41" s="9">
        <v>23.074253402757499</v>
      </c>
      <c r="M41" s="9">
        <v>2</v>
      </c>
      <c r="N41" s="11">
        <v>43684.379094016207</v>
      </c>
      <c r="O41" s="9">
        <v>43684.375399999997</v>
      </c>
      <c r="P41" s="10" t="s">
        <v>32</v>
      </c>
      <c r="R41" t="s">
        <v>56</v>
      </c>
      <c r="S41">
        <f>S38-S40</f>
        <v>5600.1528421700095</v>
      </c>
      <c r="U41" t="str">
        <f>[2]RunID!$A$5</f>
        <v>43614.9002</v>
      </c>
      <c r="V41">
        <v>2</v>
      </c>
      <c r="W41">
        <v>1</v>
      </c>
      <c r="X41">
        <v>18</v>
      </c>
      <c r="Y41">
        <f t="shared" si="1"/>
        <v>2</v>
      </c>
      <c r="Z41">
        <f t="shared" si="1"/>
        <v>15</v>
      </c>
      <c r="AA41">
        <f t="shared" si="2"/>
        <v>3</v>
      </c>
      <c r="AB41">
        <f t="shared" si="0"/>
        <v>11.76397640162771</v>
      </c>
      <c r="AF41" t="s">
        <v>33</v>
      </c>
      <c r="AG41">
        <v>2</v>
      </c>
      <c r="AH41">
        <v>1</v>
      </c>
      <c r="AI41">
        <v>18</v>
      </c>
      <c r="AJ41">
        <v>2</v>
      </c>
      <c r="AK41">
        <v>15</v>
      </c>
      <c r="AL41">
        <v>3</v>
      </c>
      <c r="AM41">
        <v>17.060488955965283</v>
      </c>
    </row>
    <row r="42" spans="1:39" ht="15" thickBot="1" x14ac:dyDescent="0.35">
      <c r="A42" s="9">
        <v>18</v>
      </c>
      <c r="B42" s="10" t="s">
        <v>27</v>
      </c>
      <c r="C42" s="10" t="s">
        <v>28</v>
      </c>
      <c r="D42" s="10" t="s">
        <v>29</v>
      </c>
      <c r="E42" s="9">
        <v>2</v>
      </c>
      <c r="F42" s="9">
        <v>9999</v>
      </c>
      <c r="G42" s="9">
        <v>4</v>
      </c>
      <c r="H42" s="9">
        <v>15</v>
      </c>
      <c r="I42" s="10" t="s">
        <v>42</v>
      </c>
      <c r="J42" s="9">
        <v>3</v>
      </c>
      <c r="K42" s="10" t="s">
        <v>35</v>
      </c>
      <c r="L42" s="9">
        <v>10.441987258537257</v>
      </c>
      <c r="M42" s="9">
        <v>2</v>
      </c>
      <c r="N42" s="11">
        <v>43684.379094016207</v>
      </c>
      <c r="O42" s="9">
        <v>43684.375399999997</v>
      </c>
      <c r="P42" s="10" t="s">
        <v>32</v>
      </c>
      <c r="R42" t="s">
        <v>57</v>
      </c>
      <c r="S42" s="4">
        <f>S41/S39</f>
        <v>1.0903644711760843</v>
      </c>
      <c r="U42" t="str">
        <f>[2]RunID!$A$5</f>
        <v>43614.9002</v>
      </c>
      <c r="V42">
        <v>2</v>
      </c>
      <c r="W42">
        <v>1</v>
      </c>
      <c r="X42">
        <v>18</v>
      </c>
      <c r="Y42">
        <f t="shared" si="1"/>
        <v>4</v>
      </c>
      <c r="Z42">
        <f t="shared" si="1"/>
        <v>15</v>
      </c>
      <c r="AA42">
        <f t="shared" si="2"/>
        <v>3</v>
      </c>
      <c r="AB42">
        <f t="shared" si="0"/>
        <v>5.3236518448241341</v>
      </c>
      <c r="AF42" t="s">
        <v>33</v>
      </c>
      <c r="AG42">
        <v>2</v>
      </c>
      <c r="AH42">
        <v>1</v>
      </c>
      <c r="AI42">
        <v>18</v>
      </c>
      <c r="AJ42">
        <v>4</v>
      </c>
      <c r="AK42">
        <v>15</v>
      </c>
      <c r="AL42">
        <v>3</v>
      </c>
      <c r="AM42">
        <v>6.4147418953092821</v>
      </c>
    </row>
    <row r="43" spans="1:39" x14ac:dyDescent="0.3">
      <c r="A43" s="9">
        <v>18</v>
      </c>
      <c r="B43" s="10" t="s">
        <v>27</v>
      </c>
      <c r="C43" s="10" t="s">
        <v>28</v>
      </c>
      <c r="D43" s="10" t="s">
        <v>29</v>
      </c>
      <c r="E43" s="9">
        <v>2</v>
      </c>
      <c r="F43" s="9">
        <v>9999</v>
      </c>
      <c r="G43" s="9">
        <v>4</v>
      </c>
      <c r="H43" s="9">
        <v>16</v>
      </c>
      <c r="I43" s="10" t="s">
        <v>43</v>
      </c>
      <c r="J43" s="9">
        <v>2</v>
      </c>
      <c r="K43" s="10" t="s">
        <v>34</v>
      </c>
      <c r="L43" s="9">
        <v>1.422900132751961</v>
      </c>
      <c r="M43" s="9">
        <v>1</v>
      </c>
      <c r="N43" s="11">
        <v>43684.379094016207</v>
      </c>
      <c r="O43" s="9">
        <v>43684.375399999997</v>
      </c>
      <c r="P43" s="10" t="s">
        <v>32</v>
      </c>
      <c r="R43" t="s">
        <v>59</v>
      </c>
      <c r="S43">
        <f>ROUND(SUM(AB3:AB90),2)</f>
        <v>7001.6</v>
      </c>
      <c r="U43" t="str">
        <f>[2]RunID!$A$5</f>
        <v>43614.9002</v>
      </c>
      <c r="V43">
        <v>2</v>
      </c>
      <c r="W43">
        <v>1</v>
      </c>
      <c r="X43">
        <v>18</v>
      </c>
      <c r="Y43">
        <f t="shared" si="1"/>
        <v>4</v>
      </c>
      <c r="Z43">
        <f t="shared" si="1"/>
        <v>16</v>
      </c>
      <c r="AA43">
        <f t="shared" si="2"/>
        <v>2</v>
      </c>
      <c r="AB43">
        <f t="shared" si="0"/>
        <v>1.422900132751961</v>
      </c>
      <c r="AF43" t="s">
        <v>33</v>
      </c>
      <c r="AG43">
        <v>2</v>
      </c>
      <c r="AH43">
        <v>1</v>
      </c>
      <c r="AI43">
        <v>18</v>
      </c>
      <c r="AJ43">
        <v>4</v>
      </c>
      <c r="AK43">
        <v>16</v>
      </c>
      <c r="AL43">
        <v>2</v>
      </c>
      <c r="AM43">
        <v>1.5965003171918037</v>
      </c>
    </row>
    <row r="44" spans="1:39" x14ac:dyDescent="0.3">
      <c r="A44" s="9">
        <v>18</v>
      </c>
      <c r="B44" s="10" t="s">
        <v>27</v>
      </c>
      <c r="C44" s="10" t="s">
        <v>28</v>
      </c>
      <c r="D44" s="10" t="s">
        <v>29</v>
      </c>
      <c r="E44" s="9">
        <v>2</v>
      </c>
      <c r="F44" s="9">
        <v>9999</v>
      </c>
      <c r="G44" s="9">
        <v>3</v>
      </c>
      <c r="H44" s="9">
        <v>17</v>
      </c>
      <c r="I44" s="10" t="s">
        <v>44</v>
      </c>
      <c r="J44" s="9">
        <v>2</v>
      </c>
      <c r="K44" s="10" t="s">
        <v>34</v>
      </c>
      <c r="L44" s="9">
        <v>29.989114669175549</v>
      </c>
      <c r="M44" s="9">
        <v>7</v>
      </c>
      <c r="N44" s="11">
        <v>43684.379094027776</v>
      </c>
      <c r="O44" s="9">
        <v>43684.375399999997</v>
      </c>
      <c r="P44" s="10" t="s">
        <v>32</v>
      </c>
      <c r="U44" t="str">
        <f>[2]RunID!$A$5</f>
        <v>43614.9002</v>
      </c>
      <c r="V44">
        <v>2</v>
      </c>
      <c r="W44">
        <v>1</v>
      </c>
      <c r="X44">
        <v>18</v>
      </c>
      <c r="Y44">
        <f t="shared" si="1"/>
        <v>3</v>
      </c>
      <c r="Z44">
        <f t="shared" si="1"/>
        <v>17</v>
      </c>
      <c r="AA44">
        <f t="shared" si="2"/>
        <v>2</v>
      </c>
      <c r="AB44">
        <f t="shared" si="0"/>
        <v>29.989114669175549</v>
      </c>
      <c r="AF44" t="s">
        <v>33</v>
      </c>
      <c r="AG44">
        <v>2</v>
      </c>
      <c r="AH44">
        <v>1</v>
      </c>
      <c r="AI44">
        <v>18</v>
      </c>
      <c r="AJ44">
        <v>3</v>
      </c>
      <c r="AK44">
        <v>17</v>
      </c>
      <c r="AL44">
        <v>2</v>
      </c>
      <c r="AM44">
        <v>33.565992410699565</v>
      </c>
    </row>
    <row r="45" spans="1:39" x14ac:dyDescent="0.3">
      <c r="A45" s="9">
        <v>18</v>
      </c>
      <c r="B45" s="10" t="s">
        <v>27</v>
      </c>
      <c r="C45" s="10" t="s">
        <v>28</v>
      </c>
      <c r="D45" s="10" t="s">
        <v>29</v>
      </c>
      <c r="E45" s="9">
        <v>2</v>
      </c>
      <c r="F45" s="9">
        <v>9999</v>
      </c>
      <c r="G45" s="9">
        <v>3</v>
      </c>
      <c r="H45" s="9">
        <v>17</v>
      </c>
      <c r="I45" s="10" t="s">
        <v>44</v>
      </c>
      <c r="J45" s="9">
        <v>3</v>
      </c>
      <c r="K45" s="10" t="s">
        <v>35</v>
      </c>
      <c r="L45" s="9">
        <v>2.289575668155428</v>
      </c>
      <c r="M45" s="9">
        <v>1</v>
      </c>
      <c r="N45" s="11">
        <v>43684.379094027776</v>
      </c>
      <c r="O45" s="9">
        <v>43684.375399999997</v>
      </c>
      <c r="P45" s="10" t="s">
        <v>32</v>
      </c>
      <c r="R45" t="s">
        <v>60</v>
      </c>
      <c r="S45" t="b">
        <f>S43-S38=0</f>
        <v>1</v>
      </c>
      <c r="U45" t="str">
        <f>[2]RunID!$A$5</f>
        <v>43614.9002</v>
      </c>
      <c r="V45">
        <v>2</v>
      </c>
      <c r="W45">
        <v>1</v>
      </c>
      <c r="X45">
        <v>18</v>
      </c>
      <c r="Y45">
        <f t="shared" si="1"/>
        <v>3</v>
      </c>
      <c r="Z45">
        <f t="shared" si="1"/>
        <v>17</v>
      </c>
      <c r="AA45">
        <f t="shared" si="2"/>
        <v>3</v>
      </c>
      <c r="AB45">
        <f t="shared" si="0"/>
        <v>2.289575668155428</v>
      </c>
      <c r="AF45" t="s">
        <v>33</v>
      </c>
      <c r="AG45">
        <v>2</v>
      </c>
      <c r="AH45">
        <v>1</v>
      </c>
      <c r="AI45">
        <v>18</v>
      </c>
      <c r="AJ45">
        <v>3</v>
      </c>
      <c r="AK45">
        <v>17</v>
      </c>
      <c r="AL45">
        <v>3</v>
      </c>
      <c r="AM45">
        <v>2.5689141467540844</v>
      </c>
    </row>
    <row r="46" spans="1:39" x14ac:dyDescent="0.3">
      <c r="A46" s="9">
        <v>18</v>
      </c>
      <c r="B46" s="10" t="s">
        <v>27</v>
      </c>
      <c r="C46" s="10" t="s">
        <v>28</v>
      </c>
      <c r="D46" s="10" t="s">
        <v>29</v>
      </c>
      <c r="E46" s="9">
        <v>2</v>
      </c>
      <c r="F46" s="9">
        <v>9999</v>
      </c>
      <c r="G46" s="9">
        <v>3</v>
      </c>
      <c r="H46" s="9">
        <v>18</v>
      </c>
      <c r="I46" s="10" t="s">
        <v>45</v>
      </c>
      <c r="J46" s="9">
        <v>3</v>
      </c>
      <c r="K46" s="10" t="s">
        <v>35</v>
      </c>
      <c r="L46" s="9">
        <v>4.3974443298246122</v>
      </c>
      <c r="M46" s="9">
        <v>2</v>
      </c>
      <c r="N46" s="11">
        <v>43684.379094027776</v>
      </c>
      <c r="O46" s="9">
        <v>43684.375399999997</v>
      </c>
      <c r="P46" s="10" t="s">
        <v>32</v>
      </c>
      <c r="U46" t="str">
        <f>[2]RunID!$A$5</f>
        <v>43614.9002</v>
      </c>
      <c r="V46">
        <v>2</v>
      </c>
      <c r="W46">
        <v>1</v>
      </c>
      <c r="X46">
        <v>18</v>
      </c>
      <c r="Y46">
        <f t="shared" si="1"/>
        <v>3</v>
      </c>
      <c r="Z46">
        <f t="shared" si="1"/>
        <v>18</v>
      </c>
      <c r="AA46">
        <f t="shared" si="2"/>
        <v>3</v>
      </c>
      <c r="AB46">
        <f t="shared" si="0"/>
        <v>4.3974443298246122</v>
      </c>
      <c r="AF46" t="s">
        <v>33</v>
      </c>
      <c r="AG46">
        <v>2</v>
      </c>
      <c r="AH46">
        <v>1</v>
      </c>
      <c r="AI46">
        <v>18</v>
      </c>
      <c r="AJ46">
        <v>3</v>
      </c>
      <c r="AK46">
        <v>18</v>
      </c>
      <c r="AL46">
        <v>3</v>
      </c>
      <c r="AM46">
        <v>4.9634647025062213</v>
      </c>
    </row>
    <row r="47" spans="1:39" x14ac:dyDescent="0.3">
      <c r="A47" s="9">
        <v>18</v>
      </c>
      <c r="B47" s="10" t="s">
        <v>27</v>
      </c>
      <c r="C47" s="10" t="s">
        <v>28</v>
      </c>
      <c r="D47" s="10" t="s">
        <v>29</v>
      </c>
      <c r="E47" s="9">
        <v>2</v>
      </c>
      <c r="F47" s="9">
        <v>9999</v>
      </c>
      <c r="G47" s="9">
        <v>3</v>
      </c>
      <c r="H47" s="9">
        <v>22</v>
      </c>
      <c r="I47" s="10" t="s">
        <v>46</v>
      </c>
      <c r="J47" s="9">
        <v>2</v>
      </c>
      <c r="K47" s="10" t="s">
        <v>34</v>
      </c>
      <c r="L47" s="9">
        <v>3.8547658141825853</v>
      </c>
      <c r="M47" s="9">
        <v>1</v>
      </c>
      <c r="N47" s="11">
        <v>43684.379094027776</v>
      </c>
      <c r="O47" s="9">
        <v>43684.375399999997</v>
      </c>
      <c r="P47" s="10" t="s">
        <v>32</v>
      </c>
      <c r="U47" t="str">
        <f>[2]RunID!$A$5</f>
        <v>43614.9002</v>
      </c>
      <c r="V47">
        <v>2</v>
      </c>
      <c r="W47">
        <v>1</v>
      </c>
      <c r="X47">
        <v>18</v>
      </c>
      <c r="Y47">
        <f t="shared" si="1"/>
        <v>3</v>
      </c>
      <c r="Z47">
        <f t="shared" si="1"/>
        <v>22</v>
      </c>
      <c r="AA47">
        <f t="shared" si="2"/>
        <v>2</v>
      </c>
      <c r="AB47">
        <f t="shared" si="0"/>
        <v>3.8547658141825853</v>
      </c>
      <c r="AF47" t="s">
        <v>33</v>
      </c>
      <c r="AG47">
        <v>2</v>
      </c>
      <c r="AH47">
        <v>1</v>
      </c>
      <c r="AI47">
        <v>18</v>
      </c>
      <c r="AJ47">
        <v>3</v>
      </c>
      <c r="AK47">
        <v>22</v>
      </c>
      <c r="AL47">
        <v>2</v>
      </c>
      <c r="AM47">
        <v>4.3250644956650683</v>
      </c>
    </row>
    <row r="48" spans="1:39" x14ac:dyDescent="0.3">
      <c r="A48" s="9">
        <v>18</v>
      </c>
      <c r="B48" s="10" t="s">
        <v>27</v>
      </c>
      <c r="C48" s="10" t="s">
        <v>28</v>
      </c>
      <c r="D48" s="10" t="s">
        <v>29</v>
      </c>
      <c r="E48" s="9">
        <v>2</v>
      </c>
      <c r="F48" s="9">
        <v>9999</v>
      </c>
      <c r="G48" s="9">
        <v>3</v>
      </c>
      <c r="H48" s="9">
        <v>36</v>
      </c>
      <c r="I48" s="10" t="s">
        <v>47</v>
      </c>
      <c r="J48" s="9">
        <v>1</v>
      </c>
      <c r="K48" s="10" t="s">
        <v>31</v>
      </c>
      <c r="L48" s="9">
        <v>20.385826871714322</v>
      </c>
      <c r="M48" s="9">
        <v>4</v>
      </c>
      <c r="N48" s="11">
        <v>43684.379094050928</v>
      </c>
      <c r="O48" s="9">
        <v>43684.375399999997</v>
      </c>
      <c r="P48" s="10" t="s">
        <v>32</v>
      </c>
      <c r="U48" t="str">
        <f>[2]RunID!$A$5</f>
        <v>43614.9002</v>
      </c>
      <c r="V48">
        <v>2</v>
      </c>
      <c r="W48">
        <v>1</v>
      </c>
      <c r="X48">
        <v>18</v>
      </c>
      <c r="Y48">
        <f t="shared" si="1"/>
        <v>3</v>
      </c>
      <c r="Z48">
        <f t="shared" si="1"/>
        <v>36</v>
      </c>
      <c r="AA48">
        <f t="shared" si="2"/>
        <v>1</v>
      </c>
      <c r="AB48">
        <f t="shared" si="0"/>
        <v>3.9645736713582211</v>
      </c>
      <c r="AF48" t="s">
        <v>33</v>
      </c>
      <c r="AG48">
        <v>2</v>
      </c>
      <c r="AH48">
        <v>1</v>
      </c>
      <c r="AI48">
        <v>18</v>
      </c>
      <c r="AJ48">
        <v>3</v>
      </c>
      <c r="AK48">
        <v>36</v>
      </c>
      <c r="AL48">
        <v>1</v>
      </c>
      <c r="AM48">
        <v>5.161816494167403</v>
      </c>
    </row>
    <row r="49" spans="1:39" x14ac:dyDescent="0.3">
      <c r="A49" s="9">
        <v>18</v>
      </c>
      <c r="B49" s="10" t="s">
        <v>27</v>
      </c>
      <c r="C49" s="10" t="s">
        <v>28</v>
      </c>
      <c r="D49" s="10" t="s">
        <v>29</v>
      </c>
      <c r="E49" s="9">
        <v>2</v>
      </c>
      <c r="F49" s="9">
        <v>9999</v>
      </c>
      <c r="G49" s="9">
        <v>4</v>
      </c>
      <c r="H49" s="9">
        <v>36</v>
      </c>
      <c r="I49" s="10" t="s">
        <v>47</v>
      </c>
      <c r="J49" s="9">
        <v>1</v>
      </c>
      <c r="K49" s="10" t="s">
        <v>31</v>
      </c>
      <c r="L49" s="9">
        <v>67.679926145790731</v>
      </c>
      <c r="M49" s="9">
        <v>14</v>
      </c>
      <c r="N49" s="11">
        <v>43684.379094050928</v>
      </c>
      <c r="O49" s="9">
        <v>43684.375399999997</v>
      </c>
      <c r="P49" s="10" t="s">
        <v>32</v>
      </c>
      <c r="U49" t="str">
        <f>[2]RunID!$A$5</f>
        <v>43614.9002</v>
      </c>
      <c r="V49">
        <v>2</v>
      </c>
      <c r="W49">
        <v>1</v>
      </c>
      <c r="X49">
        <v>18</v>
      </c>
      <c r="Y49">
        <f t="shared" si="1"/>
        <v>4</v>
      </c>
      <c r="Z49">
        <f t="shared" si="1"/>
        <v>36</v>
      </c>
      <c r="AA49">
        <f t="shared" si="2"/>
        <v>1</v>
      </c>
      <c r="AB49">
        <f t="shared" si="0"/>
        <v>13.162186403602407</v>
      </c>
      <c r="AF49" t="s">
        <v>33</v>
      </c>
      <c r="AG49">
        <v>2</v>
      </c>
      <c r="AH49">
        <v>1</v>
      </c>
      <c r="AI49">
        <v>18</v>
      </c>
      <c r="AJ49">
        <v>4</v>
      </c>
      <c r="AK49">
        <v>36</v>
      </c>
      <c r="AL49">
        <v>1</v>
      </c>
      <c r="AM49">
        <v>15.342968385224536</v>
      </c>
    </row>
    <row r="50" spans="1:39" x14ac:dyDescent="0.3">
      <c r="A50" s="9">
        <v>18</v>
      </c>
      <c r="B50" s="10" t="s">
        <v>27</v>
      </c>
      <c r="C50" s="10" t="s">
        <v>28</v>
      </c>
      <c r="D50" s="10" t="s">
        <v>29</v>
      </c>
      <c r="E50" s="9">
        <v>2</v>
      </c>
      <c r="F50" s="9">
        <v>9999</v>
      </c>
      <c r="G50" s="9">
        <v>2</v>
      </c>
      <c r="H50" s="9">
        <v>36</v>
      </c>
      <c r="I50" s="10" t="s">
        <v>47</v>
      </c>
      <c r="J50" s="9">
        <v>3</v>
      </c>
      <c r="K50" s="10" t="s">
        <v>35</v>
      </c>
      <c r="L50" s="9">
        <v>7.14</v>
      </c>
      <c r="M50" s="9">
        <v>1</v>
      </c>
      <c r="N50" s="11">
        <v>43684.379094050928</v>
      </c>
      <c r="O50" s="9">
        <v>43684.375399999997</v>
      </c>
      <c r="P50" s="10" t="s">
        <v>32</v>
      </c>
      <c r="U50" t="str">
        <f>[2]RunID!$A$5</f>
        <v>43614.9002</v>
      </c>
      <c r="V50">
        <v>2</v>
      </c>
      <c r="W50">
        <v>1</v>
      </c>
      <c r="X50">
        <v>18</v>
      </c>
      <c r="Y50">
        <f t="shared" si="1"/>
        <v>2</v>
      </c>
      <c r="Z50">
        <f t="shared" si="1"/>
        <v>36</v>
      </c>
      <c r="AA50">
        <f t="shared" si="2"/>
        <v>3</v>
      </c>
      <c r="AB50">
        <f t="shared" si="0"/>
        <v>1.3885655063996554</v>
      </c>
      <c r="AF50" t="s">
        <v>33</v>
      </c>
      <c r="AG50">
        <v>2</v>
      </c>
      <c r="AH50">
        <v>1</v>
      </c>
      <c r="AI50">
        <v>18</v>
      </c>
      <c r="AJ50">
        <v>2</v>
      </c>
      <c r="AK50">
        <v>36</v>
      </c>
      <c r="AL50">
        <v>3</v>
      </c>
      <c r="AM50">
        <v>1.5039150549789597</v>
      </c>
    </row>
    <row r="51" spans="1:39" x14ac:dyDescent="0.3">
      <c r="A51" s="9">
        <v>18</v>
      </c>
      <c r="B51" s="10" t="s">
        <v>27</v>
      </c>
      <c r="C51" s="10" t="s">
        <v>28</v>
      </c>
      <c r="D51" s="10" t="s">
        <v>29</v>
      </c>
      <c r="E51" s="9">
        <v>2</v>
      </c>
      <c r="F51" s="9">
        <v>9999</v>
      </c>
      <c r="G51" s="9">
        <v>3</v>
      </c>
      <c r="H51" s="9">
        <v>36</v>
      </c>
      <c r="I51" s="10" t="s">
        <v>47</v>
      </c>
      <c r="J51" s="9">
        <v>3</v>
      </c>
      <c r="K51" s="10" t="s">
        <v>35</v>
      </c>
      <c r="L51" s="9">
        <v>41.986090711042451</v>
      </c>
      <c r="M51" s="9">
        <v>4</v>
      </c>
      <c r="N51" s="11">
        <v>43684.379094050928</v>
      </c>
      <c r="O51" s="9">
        <v>43684.375399999997</v>
      </c>
      <c r="P51" s="10" t="s">
        <v>32</v>
      </c>
      <c r="U51" t="str">
        <f>[2]RunID!$A$5</f>
        <v>43614.9002</v>
      </c>
      <c r="V51">
        <v>2</v>
      </c>
      <c r="W51">
        <v>1</v>
      </c>
      <c r="X51">
        <v>18</v>
      </c>
      <c r="Y51">
        <f t="shared" si="1"/>
        <v>3</v>
      </c>
      <c r="Z51">
        <f t="shared" si="1"/>
        <v>36</v>
      </c>
      <c r="AA51">
        <f t="shared" si="2"/>
        <v>3</v>
      </c>
      <c r="AB51">
        <f t="shared" si="0"/>
        <v>8.1653273543306053</v>
      </c>
      <c r="AF51" t="s">
        <v>33</v>
      </c>
      <c r="AG51">
        <v>2</v>
      </c>
      <c r="AH51">
        <v>1</v>
      </c>
      <c r="AI51">
        <v>18</v>
      </c>
      <c r="AJ51">
        <v>3</v>
      </c>
      <c r="AK51">
        <v>36</v>
      </c>
      <c r="AL51">
        <v>3</v>
      </c>
      <c r="AM51">
        <v>9.6084963742434155</v>
      </c>
    </row>
    <row r="52" spans="1:39" x14ac:dyDescent="0.3">
      <c r="A52" s="9">
        <v>18</v>
      </c>
      <c r="B52" s="10" t="s">
        <v>27</v>
      </c>
      <c r="C52" s="10" t="s">
        <v>28</v>
      </c>
      <c r="D52" s="10" t="s">
        <v>29</v>
      </c>
      <c r="E52" s="9">
        <v>2</v>
      </c>
      <c r="F52" s="9">
        <v>9999</v>
      </c>
      <c r="G52" s="9">
        <v>3</v>
      </c>
      <c r="H52" s="9">
        <v>41</v>
      </c>
      <c r="I52" s="10" t="s">
        <v>48</v>
      </c>
      <c r="J52" s="9">
        <v>1</v>
      </c>
      <c r="K52" s="10" t="s">
        <v>31</v>
      </c>
      <c r="L52" s="9">
        <v>20.116864324903947</v>
      </c>
      <c r="M52" s="9">
        <v>8</v>
      </c>
      <c r="N52" s="11">
        <v>43684.379094062497</v>
      </c>
      <c r="O52" s="9">
        <v>43684.375399999997</v>
      </c>
      <c r="P52" s="10" t="s">
        <v>32</v>
      </c>
      <c r="U52" t="str">
        <f>[2]RunID!$A$5</f>
        <v>43614.9002</v>
      </c>
      <c r="V52">
        <v>2</v>
      </c>
      <c r="W52">
        <v>1</v>
      </c>
      <c r="X52">
        <v>18</v>
      </c>
      <c r="Y52">
        <f t="shared" si="1"/>
        <v>3</v>
      </c>
      <c r="Z52">
        <f t="shared" si="1"/>
        <v>41</v>
      </c>
      <c r="AA52">
        <f t="shared" si="2"/>
        <v>1</v>
      </c>
      <c r="AB52">
        <f t="shared" si="0"/>
        <v>10.094205487970244</v>
      </c>
      <c r="AF52" t="s">
        <v>33</v>
      </c>
      <c r="AG52">
        <v>2</v>
      </c>
      <c r="AH52">
        <v>1</v>
      </c>
      <c r="AI52">
        <v>18</v>
      </c>
      <c r="AJ52">
        <v>3</v>
      </c>
      <c r="AK52">
        <v>41</v>
      </c>
      <c r="AL52">
        <v>1</v>
      </c>
      <c r="AM52">
        <v>12.485206271230529</v>
      </c>
    </row>
    <row r="53" spans="1:39" x14ac:dyDescent="0.3">
      <c r="A53" s="9">
        <v>18</v>
      </c>
      <c r="B53" s="10" t="s">
        <v>27</v>
      </c>
      <c r="C53" s="10" t="s">
        <v>28</v>
      </c>
      <c r="D53" s="10" t="s">
        <v>29</v>
      </c>
      <c r="E53" s="9">
        <v>2</v>
      </c>
      <c r="F53" s="9">
        <v>9999</v>
      </c>
      <c r="G53" s="9">
        <v>4</v>
      </c>
      <c r="H53" s="9">
        <v>41</v>
      </c>
      <c r="I53" s="10" t="s">
        <v>48</v>
      </c>
      <c r="J53" s="9">
        <v>1</v>
      </c>
      <c r="K53" s="10" t="s">
        <v>31</v>
      </c>
      <c r="L53" s="9">
        <v>2.755252075237888</v>
      </c>
      <c r="M53" s="9">
        <v>1</v>
      </c>
      <c r="N53" s="11">
        <v>43684.379094062497</v>
      </c>
      <c r="O53" s="9">
        <v>43684.375399999997</v>
      </c>
      <c r="P53" s="10" t="s">
        <v>32</v>
      </c>
      <c r="U53" t="str">
        <f>[2]RunID!$A$5</f>
        <v>43614.9002</v>
      </c>
      <c r="V53">
        <v>2</v>
      </c>
      <c r="W53">
        <v>1</v>
      </c>
      <c r="X53">
        <v>18</v>
      </c>
      <c r="Y53">
        <f t="shared" si="1"/>
        <v>4</v>
      </c>
      <c r="Z53">
        <f t="shared" si="1"/>
        <v>41</v>
      </c>
      <c r="AA53">
        <f t="shared" si="2"/>
        <v>1</v>
      </c>
      <c r="AB53">
        <f t="shared" si="0"/>
        <v>1.3825256346824066</v>
      </c>
      <c r="AF53" t="s">
        <v>33</v>
      </c>
      <c r="AG53">
        <v>2</v>
      </c>
      <c r="AH53">
        <v>1</v>
      </c>
      <c r="AI53">
        <v>18</v>
      </c>
      <c r="AJ53">
        <v>4</v>
      </c>
      <c r="AK53">
        <v>41</v>
      </c>
      <c r="AL53">
        <v>1</v>
      </c>
      <c r="AM53">
        <v>1.7668507998072112</v>
      </c>
    </row>
    <row r="54" spans="1:39" x14ac:dyDescent="0.3">
      <c r="A54" s="9">
        <v>18</v>
      </c>
      <c r="B54" s="10" t="s">
        <v>27</v>
      </c>
      <c r="C54" s="10" t="s">
        <v>28</v>
      </c>
      <c r="D54" s="10" t="s">
        <v>29</v>
      </c>
      <c r="E54" s="9">
        <v>2</v>
      </c>
      <c r="F54" s="9">
        <v>9999</v>
      </c>
      <c r="G54" s="9">
        <v>3</v>
      </c>
      <c r="H54" s="9">
        <v>42</v>
      </c>
      <c r="I54" s="10" t="s">
        <v>49</v>
      </c>
      <c r="J54" s="9">
        <v>1</v>
      </c>
      <c r="K54" s="10" t="s">
        <v>31</v>
      </c>
      <c r="L54" s="9">
        <v>6.8187531830366837</v>
      </c>
      <c r="M54" s="9">
        <v>1</v>
      </c>
      <c r="N54" s="11">
        <v>43684.379094062497</v>
      </c>
      <c r="O54" s="9">
        <v>43684.375399999997</v>
      </c>
      <c r="P54" s="10" t="s">
        <v>32</v>
      </c>
      <c r="U54" t="str">
        <f>[2]RunID!$A$5</f>
        <v>43614.9002</v>
      </c>
      <c r="V54">
        <v>2</v>
      </c>
      <c r="W54">
        <v>1</v>
      </c>
      <c r="X54">
        <v>18</v>
      </c>
      <c r="Y54">
        <f t="shared" si="1"/>
        <v>3</v>
      </c>
      <c r="Z54">
        <f t="shared" si="1"/>
        <v>42</v>
      </c>
      <c r="AA54">
        <f t="shared" si="2"/>
        <v>1</v>
      </c>
      <c r="AB54">
        <f t="shared" si="0"/>
        <v>2.9814414364889235</v>
      </c>
      <c r="AF54" t="s">
        <v>33</v>
      </c>
      <c r="AG54">
        <v>2</v>
      </c>
      <c r="AH54">
        <v>1</v>
      </c>
      <c r="AI54">
        <v>18</v>
      </c>
      <c r="AJ54">
        <v>3</v>
      </c>
      <c r="AK54">
        <v>42</v>
      </c>
      <c r="AL54">
        <v>1</v>
      </c>
      <c r="AM54">
        <v>3.8330365996856681</v>
      </c>
    </row>
    <row r="55" spans="1:39" x14ac:dyDescent="0.3">
      <c r="A55" s="9">
        <v>18</v>
      </c>
      <c r="B55" s="10" t="s">
        <v>27</v>
      </c>
      <c r="C55" s="10" t="s">
        <v>28</v>
      </c>
      <c r="D55" s="10" t="s">
        <v>29</v>
      </c>
      <c r="E55" s="9">
        <v>2</v>
      </c>
      <c r="F55" s="9">
        <v>9999</v>
      </c>
      <c r="G55" s="9">
        <v>4</v>
      </c>
      <c r="H55" s="9">
        <v>42</v>
      </c>
      <c r="I55" s="10" t="s">
        <v>49</v>
      </c>
      <c r="J55" s="9">
        <v>1</v>
      </c>
      <c r="K55" s="10" t="s">
        <v>31</v>
      </c>
      <c r="L55" s="9">
        <v>28.67</v>
      </c>
      <c r="M55" s="9">
        <v>1</v>
      </c>
      <c r="N55" s="11">
        <v>43684.379094062497</v>
      </c>
      <c r="O55" s="9">
        <v>43684.375399999997</v>
      </c>
      <c r="P55" s="10" t="s">
        <v>32</v>
      </c>
      <c r="U55" t="str">
        <f>[2]RunID!$A$5</f>
        <v>43614.9002</v>
      </c>
      <c r="V55">
        <v>2</v>
      </c>
      <c r="W55">
        <v>1</v>
      </c>
      <c r="X55">
        <v>18</v>
      </c>
      <c r="Y55">
        <f t="shared" si="1"/>
        <v>4</v>
      </c>
      <c r="Z55">
        <f t="shared" si="1"/>
        <v>42</v>
      </c>
      <c r="AA55">
        <f t="shared" si="2"/>
        <v>1</v>
      </c>
      <c r="AB55">
        <f t="shared" si="0"/>
        <v>12.535711982769033</v>
      </c>
      <c r="AF55" t="s">
        <v>33</v>
      </c>
      <c r="AG55">
        <v>2</v>
      </c>
      <c r="AH55">
        <v>1</v>
      </c>
      <c r="AI55">
        <v>18</v>
      </c>
      <c r="AJ55">
        <v>4</v>
      </c>
      <c r="AK55">
        <v>42</v>
      </c>
      <c r="AL55">
        <v>1</v>
      </c>
      <c r="AM55">
        <v>14.278451174370433</v>
      </c>
    </row>
    <row r="56" spans="1:39" x14ac:dyDescent="0.3">
      <c r="A56" s="9">
        <v>18</v>
      </c>
      <c r="B56" s="10" t="s">
        <v>27</v>
      </c>
      <c r="C56" s="10" t="s">
        <v>28</v>
      </c>
      <c r="D56" s="10" t="s">
        <v>29</v>
      </c>
      <c r="E56" s="9">
        <v>2</v>
      </c>
      <c r="F56" s="9">
        <v>9999</v>
      </c>
      <c r="G56" s="9">
        <v>3</v>
      </c>
      <c r="H56" s="9">
        <v>42</v>
      </c>
      <c r="I56" s="10" t="s">
        <v>49</v>
      </c>
      <c r="J56" s="9">
        <v>3</v>
      </c>
      <c r="K56" s="10" t="s">
        <v>35</v>
      </c>
      <c r="L56" s="9">
        <v>40.577209296222506</v>
      </c>
      <c r="M56" s="9">
        <v>9</v>
      </c>
      <c r="N56" s="11">
        <v>43684.379094062497</v>
      </c>
      <c r="O56" s="9">
        <v>43684.375399999997</v>
      </c>
      <c r="P56" s="10" t="s">
        <v>32</v>
      </c>
      <c r="U56" t="str">
        <f>[2]RunID!$A$5</f>
        <v>43614.9002</v>
      </c>
      <c r="V56">
        <v>2</v>
      </c>
      <c r="W56">
        <v>1</v>
      </c>
      <c r="X56">
        <v>18</v>
      </c>
      <c r="Y56">
        <f t="shared" si="1"/>
        <v>3</v>
      </c>
      <c r="Z56">
        <f t="shared" si="1"/>
        <v>42</v>
      </c>
      <c r="AA56">
        <f t="shared" si="2"/>
        <v>3</v>
      </c>
      <c r="AB56">
        <f t="shared" si="0"/>
        <v>17.7420372794553</v>
      </c>
      <c r="AF56" t="s">
        <v>33</v>
      </c>
      <c r="AG56">
        <v>2</v>
      </c>
      <c r="AH56">
        <v>1</v>
      </c>
      <c r="AI56">
        <v>18</v>
      </c>
      <c r="AJ56">
        <v>3</v>
      </c>
      <c r="AK56">
        <v>42</v>
      </c>
      <c r="AL56">
        <v>3</v>
      </c>
      <c r="AM56">
        <v>21.889541678290925</v>
      </c>
    </row>
    <row r="57" spans="1:39" x14ac:dyDescent="0.3">
      <c r="A57" s="9">
        <v>18</v>
      </c>
      <c r="B57" s="10" t="s">
        <v>27</v>
      </c>
      <c r="C57" s="10" t="s">
        <v>28</v>
      </c>
      <c r="D57" s="10" t="s">
        <v>29</v>
      </c>
      <c r="E57" s="9">
        <v>2</v>
      </c>
      <c r="F57" s="9">
        <v>9999</v>
      </c>
      <c r="G57" s="9">
        <v>4</v>
      </c>
      <c r="H57" s="9">
        <v>42</v>
      </c>
      <c r="I57" s="10" t="s">
        <v>49</v>
      </c>
      <c r="J57" s="9">
        <v>3</v>
      </c>
      <c r="K57" s="10" t="s">
        <v>35</v>
      </c>
      <c r="L57" s="9">
        <v>3.22</v>
      </c>
      <c r="M57" s="9">
        <v>1</v>
      </c>
      <c r="N57" s="11">
        <v>43684.379094062497</v>
      </c>
      <c r="O57" s="9">
        <v>43684.375399999997</v>
      </c>
      <c r="P57" s="10" t="s">
        <v>32</v>
      </c>
      <c r="U57" t="str">
        <f>[2]RunID!$A$5</f>
        <v>43614.9002</v>
      </c>
      <c r="V57">
        <v>2</v>
      </c>
      <c r="W57">
        <v>1</v>
      </c>
      <c r="X57">
        <v>18</v>
      </c>
      <c r="Y57">
        <f t="shared" si="1"/>
        <v>4</v>
      </c>
      <c r="Z57">
        <f t="shared" si="1"/>
        <v>42</v>
      </c>
      <c r="AA57">
        <f t="shared" si="2"/>
        <v>3</v>
      </c>
      <c r="AB57">
        <f t="shared" si="0"/>
        <v>1.4079174253406448</v>
      </c>
      <c r="AF57" t="s">
        <v>33</v>
      </c>
      <c r="AG57">
        <v>2</v>
      </c>
      <c r="AH57">
        <v>1</v>
      </c>
      <c r="AI57">
        <v>18</v>
      </c>
      <c r="AJ57">
        <v>4</v>
      </c>
      <c r="AK57">
        <v>42</v>
      </c>
      <c r="AL57">
        <v>3</v>
      </c>
      <c r="AM57">
        <v>1.6036488587887268</v>
      </c>
    </row>
    <row r="58" spans="1:39" x14ac:dyDescent="0.3">
      <c r="A58" s="9">
        <v>18</v>
      </c>
      <c r="B58" s="10" t="s">
        <v>27</v>
      </c>
      <c r="C58" s="10" t="s">
        <v>28</v>
      </c>
      <c r="D58" s="10" t="s">
        <v>29</v>
      </c>
      <c r="E58" s="9">
        <v>2</v>
      </c>
      <c r="F58" s="9">
        <v>9999</v>
      </c>
      <c r="G58" s="9">
        <v>3</v>
      </c>
      <c r="H58" s="9">
        <v>43</v>
      </c>
      <c r="I58" s="10" t="s">
        <v>51</v>
      </c>
      <c r="J58" s="9">
        <v>3</v>
      </c>
      <c r="K58" s="10" t="s">
        <v>35</v>
      </c>
      <c r="L58" s="9">
        <v>5.64</v>
      </c>
      <c r="M58" s="9">
        <v>4</v>
      </c>
      <c r="N58" s="11">
        <v>43684.379094062497</v>
      </c>
      <c r="O58" s="9">
        <v>43684.375399999997</v>
      </c>
      <c r="P58" s="10" t="s">
        <v>32</v>
      </c>
      <c r="U58" t="str">
        <f>[2]RunID!$A$5</f>
        <v>43614.9002</v>
      </c>
      <c r="V58">
        <v>2</v>
      </c>
      <c r="W58">
        <v>1</v>
      </c>
      <c r="X58">
        <v>18</v>
      </c>
      <c r="Y58">
        <f t="shared" si="1"/>
        <v>3</v>
      </c>
      <c r="Z58">
        <f t="shared" si="1"/>
        <v>43</v>
      </c>
      <c r="AA58">
        <f t="shared" si="2"/>
        <v>3</v>
      </c>
      <c r="AB58">
        <f t="shared" si="0"/>
        <v>24.251511785538803</v>
      </c>
      <c r="AF58" t="s">
        <v>33</v>
      </c>
      <c r="AG58">
        <v>2</v>
      </c>
      <c r="AH58">
        <v>1</v>
      </c>
      <c r="AI58">
        <v>18</v>
      </c>
      <c r="AJ58">
        <v>3</v>
      </c>
      <c r="AK58">
        <v>43</v>
      </c>
      <c r="AL58">
        <v>3</v>
      </c>
      <c r="AM58">
        <v>27.427096541817793</v>
      </c>
    </row>
    <row r="59" spans="1:39" x14ac:dyDescent="0.3">
      <c r="A59" s="9">
        <v>18</v>
      </c>
      <c r="B59" s="10" t="s">
        <v>27</v>
      </c>
      <c r="C59" s="10" t="s">
        <v>28</v>
      </c>
      <c r="D59" s="10" t="s">
        <v>29</v>
      </c>
      <c r="E59" s="9">
        <v>2</v>
      </c>
      <c r="F59" s="9">
        <v>9999</v>
      </c>
      <c r="G59" s="9">
        <v>3</v>
      </c>
      <c r="H59" s="9">
        <v>45</v>
      </c>
      <c r="I59" s="10" t="s">
        <v>53</v>
      </c>
      <c r="J59" s="9">
        <v>1</v>
      </c>
      <c r="K59" s="10" t="s">
        <v>31</v>
      </c>
      <c r="L59" s="9">
        <v>8.6551461062368986</v>
      </c>
      <c r="M59" s="9">
        <v>3</v>
      </c>
      <c r="N59" s="11">
        <v>43684.379094074073</v>
      </c>
      <c r="O59" s="9">
        <v>43684.375399999997</v>
      </c>
      <c r="P59" s="10" t="s">
        <v>32</v>
      </c>
      <c r="U59" t="str">
        <f>[2]RunID!$A$5</f>
        <v>43614.9002</v>
      </c>
      <c r="V59">
        <v>2</v>
      </c>
      <c r="W59">
        <v>1</v>
      </c>
      <c r="X59">
        <v>18</v>
      </c>
      <c r="Y59">
        <f t="shared" si="1"/>
        <v>3</v>
      </c>
      <c r="Z59">
        <f t="shared" si="1"/>
        <v>45</v>
      </c>
      <c r="AA59">
        <f t="shared" si="2"/>
        <v>1</v>
      </c>
      <c r="AB59">
        <f t="shared" si="0"/>
        <v>1.809257319688411</v>
      </c>
      <c r="AF59" t="s">
        <v>33</v>
      </c>
      <c r="AG59">
        <v>2</v>
      </c>
      <c r="AH59">
        <v>1</v>
      </c>
      <c r="AI59">
        <v>18</v>
      </c>
      <c r="AJ59">
        <v>3</v>
      </c>
      <c r="AK59">
        <v>45</v>
      </c>
      <c r="AL59">
        <v>1</v>
      </c>
      <c r="AM59">
        <v>3.2439049112906377</v>
      </c>
    </row>
    <row r="60" spans="1:39" x14ac:dyDescent="0.3">
      <c r="A60" s="9">
        <v>18</v>
      </c>
      <c r="B60" s="10" t="s">
        <v>27</v>
      </c>
      <c r="C60" s="10" t="s">
        <v>28</v>
      </c>
      <c r="D60" s="10" t="s">
        <v>29</v>
      </c>
      <c r="E60" s="9">
        <v>2</v>
      </c>
      <c r="F60" s="9">
        <v>9999</v>
      </c>
      <c r="G60" s="9">
        <v>4</v>
      </c>
      <c r="H60" s="9">
        <v>45</v>
      </c>
      <c r="I60" s="10" t="s">
        <v>53</v>
      </c>
      <c r="J60" s="9">
        <v>1</v>
      </c>
      <c r="K60" s="10" t="s">
        <v>31</v>
      </c>
      <c r="L60" s="9">
        <v>10.723082440239072</v>
      </c>
      <c r="M60" s="9">
        <v>4</v>
      </c>
      <c r="N60" s="11">
        <v>43684.379094074073</v>
      </c>
      <c r="O60" s="9">
        <v>43684.375399999997</v>
      </c>
      <c r="P60" s="10" t="s">
        <v>32</v>
      </c>
      <c r="U60" t="str">
        <f>[2]RunID!$A$5</f>
        <v>43614.9002</v>
      </c>
      <c r="V60">
        <v>2</v>
      </c>
      <c r="W60">
        <v>1</v>
      </c>
      <c r="X60">
        <v>18</v>
      </c>
      <c r="Y60">
        <f t="shared" si="1"/>
        <v>4</v>
      </c>
      <c r="Z60">
        <f t="shared" si="1"/>
        <v>45</v>
      </c>
      <c r="AA60">
        <f t="shared" si="2"/>
        <v>1</v>
      </c>
      <c r="AB60">
        <f t="shared" si="0"/>
        <v>2.2415352850767682</v>
      </c>
      <c r="AF60" t="s">
        <v>33</v>
      </c>
      <c r="AG60">
        <v>2</v>
      </c>
      <c r="AH60">
        <v>1</v>
      </c>
      <c r="AI60">
        <v>18</v>
      </c>
      <c r="AJ60">
        <v>4</v>
      </c>
      <c r="AK60">
        <v>45</v>
      </c>
      <c r="AL60">
        <v>1</v>
      </c>
      <c r="AM60">
        <v>2.7704882294427335</v>
      </c>
    </row>
    <row r="61" spans="1:39" x14ac:dyDescent="0.3">
      <c r="A61" s="9">
        <v>18</v>
      </c>
      <c r="B61" s="10" t="s">
        <v>27</v>
      </c>
      <c r="C61" s="10" t="s">
        <v>28</v>
      </c>
      <c r="D61" s="10" t="s">
        <v>29</v>
      </c>
      <c r="E61" s="9">
        <v>2</v>
      </c>
      <c r="F61" s="9">
        <v>9999</v>
      </c>
      <c r="G61" s="9">
        <v>3</v>
      </c>
      <c r="H61" s="9">
        <v>46</v>
      </c>
      <c r="I61" s="10" t="s">
        <v>63</v>
      </c>
      <c r="J61" s="9">
        <v>3</v>
      </c>
      <c r="K61" s="10" t="s">
        <v>35</v>
      </c>
      <c r="L61" s="9">
        <v>1.0857887234134846</v>
      </c>
      <c r="M61" s="9">
        <v>1</v>
      </c>
      <c r="N61" s="11">
        <v>43684.379094074073</v>
      </c>
      <c r="O61" s="9">
        <v>43684.375399999997</v>
      </c>
      <c r="P61" s="10" t="s">
        <v>32</v>
      </c>
      <c r="U61" t="str">
        <f>[2]RunID!$A$5</f>
        <v>43614.9002</v>
      </c>
      <c r="V61">
        <v>2</v>
      </c>
      <c r="W61">
        <v>1</v>
      </c>
      <c r="X61">
        <v>18</v>
      </c>
      <c r="Y61">
        <f t="shared" si="1"/>
        <v>3</v>
      </c>
      <c r="Z61">
        <f t="shared" si="1"/>
        <v>46</v>
      </c>
      <c r="AA61">
        <f t="shared" si="2"/>
        <v>3</v>
      </c>
      <c r="AB61">
        <f t="shared" si="0"/>
        <v>0</v>
      </c>
      <c r="AF61" t="s">
        <v>33</v>
      </c>
      <c r="AG61">
        <v>2</v>
      </c>
      <c r="AH61">
        <v>1</v>
      </c>
      <c r="AI61">
        <v>18</v>
      </c>
      <c r="AJ61">
        <v>3</v>
      </c>
      <c r="AK61">
        <v>49</v>
      </c>
      <c r="AL61">
        <v>3</v>
      </c>
      <c r="AM61">
        <v>2.4510936802499859</v>
      </c>
    </row>
    <row r="62" spans="1:39" x14ac:dyDescent="0.3">
      <c r="A62" s="9">
        <v>18</v>
      </c>
      <c r="B62" s="10" t="s">
        <v>27</v>
      </c>
      <c r="C62" s="10" t="s">
        <v>28</v>
      </c>
      <c r="D62" s="10" t="s">
        <v>29</v>
      </c>
      <c r="E62" s="9">
        <v>2</v>
      </c>
      <c r="F62" s="9">
        <v>9999</v>
      </c>
      <c r="G62" s="9">
        <v>3</v>
      </c>
      <c r="H62" s="9">
        <v>49</v>
      </c>
      <c r="I62" s="10" t="s">
        <v>64</v>
      </c>
      <c r="J62" s="9">
        <v>3</v>
      </c>
      <c r="K62" s="10" t="s">
        <v>35</v>
      </c>
      <c r="L62" s="9">
        <v>2.1715774468269693</v>
      </c>
      <c r="M62" s="9">
        <v>2</v>
      </c>
      <c r="N62" s="11">
        <v>43684.379094074073</v>
      </c>
      <c r="O62" s="9">
        <v>43684.375399999997</v>
      </c>
      <c r="P62" s="10" t="s">
        <v>32</v>
      </c>
      <c r="U62" t="str">
        <f>[2]RunID!$A$5</f>
        <v>43614.9002</v>
      </c>
      <c r="V62">
        <v>2</v>
      </c>
      <c r="W62">
        <v>1</v>
      </c>
      <c r="X62">
        <v>18</v>
      </c>
      <c r="Y62">
        <f t="shared" si="1"/>
        <v>3</v>
      </c>
      <c r="Z62">
        <f t="shared" si="1"/>
        <v>49</v>
      </c>
      <c r="AA62">
        <f t="shared" si="2"/>
        <v>3</v>
      </c>
      <c r="AB62">
        <f t="shared" si="0"/>
        <v>2.1715774468269693</v>
      </c>
      <c r="AF62" t="s">
        <v>33</v>
      </c>
      <c r="AG62">
        <v>2</v>
      </c>
      <c r="AH62">
        <v>1</v>
      </c>
      <c r="AI62">
        <v>18</v>
      </c>
      <c r="AJ62">
        <v>3</v>
      </c>
      <c r="AK62">
        <v>53</v>
      </c>
      <c r="AL62">
        <v>1</v>
      </c>
      <c r="AM62">
        <v>13.927367017750001</v>
      </c>
    </row>
    <row r="63" spans="1:39" x14ac:dyDescent="0.3">
      <c r="A63" s="9">
        <v>18</v>
      </c>
      <c r="B63" s="10" t="s">
        <v>27</v>
      </c>
      <c r="C63" s="10" t="s">
        <v>28</v>
      </c>
      <c r="D63" s="10" t="s">
        <v>29</v>
      </c>
      <c r="E63" s="9">
        <v>2</v>
      </c>
      <c r="F63" s="9">
        <v>9999</v>
      </c>
      <c r="G63" s="9">
        <v>4</v>
      </c>
      <c r="H63" s="9">
        <v>49</v>
      </c>
      <c r="I63" s="10" t="s">
        <v>64</v>
      </c>
      <c r="J63" s="9">
        <v>3</v>
      </c>
      <c r="K63" s="10" t="s">
        <v>35</v>
      </c>
      <c r="L63" s="9">
        <v>1.2935455752290554</v>
      </c>
      <c r="M63" s="9">
        <v>1</v>
      </c>
      <c r="N63" s="11">
        <v>43684.379094074073</v>
      </c>
      <c r="O63" s="9">
        <v>43684.375399999997</v>
      </c>
      <c r="P63" s="10" t="s">
        <v>32</v>
      </c>
      <c r="U63" t="str">
        <f>[2]RunID!$A$5</f>
        <v>43614.9002</v>
      </c>
      <c r="V63">
        <v>2</v>
      </c>
      <c r="W63">
        <v>1</v>
      </c>
      <c r="X63">
        <v>18</v>
      </c>
      <c r="Y63">
        <f t="shared" si="1"/>
        <v>4</v>
      </c>
      <c r="Z63">
        <f t="shared" si="1"/>
        <v>49</v>
      </c>
      <c r="AA63">
        <f t="shared" si="2"/>
        <v>3</v>
      </c>
      <c r="AB63">
        <f t="shared" si="0"/>
        <v>1.2935455752290554</v>
      </c>
      <c r="AF63" t="s">
        <v>33</v>
      </c>
      <c r="AG63">
        <v>2</v>
      </c>
      <c r="AH63">
        <v>1</v>
      </c>
      <c r="AI63">
        <v>18</v>
      </c>
      <c r="AJ63">
        <v>4</v>
      </c>
      <c r="AK63">
        <v>53</v>
      </c>
      <c r="AL63">
        <v>1</v>
      </c>
      <c r="AM63">
        <v>4.028354189331802</v>
      </c>
    </row>
    <row r="64" spans="1:39" x14ac:dyDescent="0.3">
      <c r="A64" s="9">
        <v>18</v>
      </c>
      <c r="B64" s="10" t="s">
        <v>27</v>
      </c>
      <c r="C64" s="10" t="s">
        <v>28</v>
      </c>
      <c r="D64" s="10" t="s">
        <v>29</v>
      </c>
      <c r="E64" s="9">
        <v>2</v>
      </c>
      <c r="F64" s="9">
        <v>9999</v>
      </c>
      <c r="G64" s="9">
        <v>2</v>
      </c>
      <c r="H64" s="9">
        <v>51</v>
      </c>
      <c r="I64" s="10" t="s">
        <v>65</v>
      </c>
      <c r="J64" s="9">
        <v>2</v>
      </c>
      <c r="K64" s="10" t="s">
        <v>34</v>
      </c>
      <c r="L64" s="9">
        <v>3.43</v>
      </c>
      <c r="M64" s="9">
        <v>1</v>
      </c>
      <c r="N64" s="11">
        <v>43684.379094085649</v>
      </c>
      <c r="O64" s="9">
        <v>43684.375399999997</v>
      </c>
      <c r="P64" s="10" t="s">
        <v>32</v>
      </c>
      <c r="U64" t="str">
        <f>[2]RunID!$A$5</f>
        <v>43614.9002</v>
      </c>
      <c r="V64">
        <v>2</v>
      </c>
      <c r="W64">
        <v>1</v>
      </c>
      <c r="X64">
        <v>18</v>
      </c>
      <c r="Y64">
        <f t="shared" si="1"/>
        <v>2</v>
      </c>
      <c r="Z64">
        <f t="shared" si="1"/>
        <v>51</v>
      </c>
      <c r="AA64">
        <f t="shared" si="2"/>
        <v>2</v>
      </c>
      <c r="AB64">
        <f t="shared" si="0"/>
        <v>0</v>
      </c>
      <c r="AF64" t="s">
        <v>33</v>
      </c>
      <c r="AG64">
        <v>2</v>
      </c>
      <c r="AH64">
        <v>1</v>
      </c>
      <c r="AI64">
        <v>18</v>
      </c>
      <c r="AJ64">
        <v>3</v>
      </c>
      <c r="AK64">
        <v>53</v>
      </c>
      <c r="AL64">
        <v>3</v>
      </c>
      <c r="AM64">
        <v>20.613049157038617</v>
      </c>
    </row>
    <row r="65" spans="1:39" x14ac:dyDescent="0.3">
      <c r="A65" s="9">
        <v>18</v>
      </c>
      <c r="B65" s="10" t="s">
        <v>27</v>
      </c>
      <c r="C65" s="10" t="s">
        <v>28</v>
      </c>
      <c r="D65" s="10" t="s">
        <v>29</v>
      </c>
      <c r="E65" s="9">
        <v>2</v>
      </c>
      <c r="F65" s="9">
        <v>9999</v>
      </c>
      <c r="G65" s="9">
        <v>3</v>
      </c>
      <c r="H65" s="9">
        <v>51</v>
      </c>
      <c r="I65" s="10" t="s">
        <v>65</v>
      </c>
      <c r="J65" s="9">
        <v>2</v>
      </c>
      <c r="K65" s="10" t="s">
        <v>34</v>
      </c>
      <c r="L65" s="9">
        <v>22.958827876714892</v>
      </c>
      <c r="M65" s="9">
        <v>5</v>
      </c>
      <c r="N65" s="11">
        <v>43684.379094085649</v>
      </c>
      <c r="O65" s="9">
        <v>43684.375399999997</v>
      </c>
      <c r="P65" s="10" t="s">
        <v>32</v>
      </c>
      <c r="U65" t="str">
        <f>[2]RunID!$A$5</f>
        <v>43614.9002</v>
      </c>
      <c r="V65">
        <v>2</v>
      </c>
      <c r="W65">
        <v>1</v>
      </c>
      <c r="X65">
        <v>18</v>
      </c>
      <c r="Y65">
        <f t="shared" si="1"/>
        <v>3</v>
      </c>
      <c r="Z65">
        <f t="shared" si="1"/>
        <v>51</v>
      </c>
      <c r="AA65">
        <f t="shared" si="2"/>
        <v>2</v>
      </c>
      <c r="AB65">
        <f t="shared" si="0"/>
        <v>0</v>
      </c>
      <c r="AF65" t="s">
        <v>33</v>
      </c>
      <c r="AG65">
        <v>2</v>
      </c>
      <c r="AH65">
        <v>1</v>
      </c>
      <c r="AI65">
        <v>18</v>
      </c>
      <c r="AJ65">
        <v>3</v>
      </c>
      <c r="AK65">
        <v>54</v>
      </c>
      <c r="AL65">
        <v>1</v>
      </c>
      <c r="AM65">
        <v>44.085574043563135</v>
      </c>
    </row>
    <row r="66" spans="1:39" x14ac:dyDescent="0.3">
      <c r="A66" s="9">
        <v>18</v>
      </c>
      <c r="B66" s="10" t="s">
        <v>27</v>
      </c>
      <c r="C66" s="10" t="s">
        <v>28</v>
      </c>
      <c r="D66" s="10" t="s">
        <v>29</v>
      </c>
      <c r="E66" s="9">
        <v>2</v>
      </c>
      <c r="F66" s="9">
        <v>9999</v>
      </c>
      <c r="G66" s="9">
        <v>4</v>
      </c>
      <c r="H66" s="9">
        <v>51</v>
      </c>
      <c r="I66" s="10" t="s">
        <v>65</v>
      </c>
      <c r="J66" s="9">
        <v>2</v>
      </c>
      <c r="K66" s="10" t="s">
        <v>34</v>
      </c>
      <c r="L66" s="9">
        <v>37.227148314779015</v>
      </c>
      <c r="M66" s="9">
        <v>5</v>
      </c>
      <c r="N66" s="11">
        <v>43684.379094085649</v>
      </c>
      <c r="O66" s="9">
        <v>43684.375399999997</v>
      </c>
      <c r="P66" s="10" t="s">
        <v>32</v>
      </c>
      <c r="U66" t="str">
        <f>[2]RunID!$A$5</f>
        <v>43614.9002</v>
      </c>
      <c r="V66">
        <v>2</v>
      </c>
      <c r="W66">
        <v>1</v>
      </c>
      <c r="X66">
        <v>18</v>
      </c>
      <c r="Y66">
        <f t="shared" si="1"/>
        <v>4</v>
      </c>
      <c r="Z66">
        <f t="shared" si="1"/>
        <v>51</v>
      </c>
      <c r="AA66">
        <f t="shared" si="2"/>
        <v>2</v>
      </c>
      <c r="AB66">
        <f t="shared" si="0"/>
        <v>0</v>
      </c>
      <c r="AF66" t="s">
        <v>33</v>
      </c>
      <c r="AG66">
        <v>2</v>
      </c>
      <c r="AH66">
        <v>1</v>
      </c>
      <c r="AI66">
        <v>18</v>
      </c>
      <c r="AJ66">
        <v>4</v>
      </c>
      <c r="AK66">
        <v>54</v>
      </c>
      <c r="AL66">
        <v>1</v>
      </c>
      <c r="AM66">
        <v>37.967514483631994</v>
      </c>
    </row>
    <row r="67" spans="1:39" x14ac:dyDescent="0.3">
      <c r="A67" s="9">
        <v>18</v>
      </c>
      <c r="B67" s="10" t="s">
        <v>27</v>
      </c>
      <c r="C67" s="10" t="s">
        <v>28</v>
      </c>
      <c r="D67" s="10" t="s">
        <v>29</v>
      </c>
      <c r="E67" s="9">
        <v>2</v>
      </c>
      <c r="F67" s="9">
        <v>9999</v>
      </c>
      <c r="G67" s="9">
        <v>5</v>
      </c>
      <c r="H67" s="9">
        <v>51</v>
      </c>
      <c r="I67" s="10" t="s">
        <v>65</v>
      </c>
      <c r="J67" s="9">
        <v>2</v>
      </c>
      <c r="K67" s="10" t="s">
        <v>34</v>
      </c>
      <c r="L67" s="9">
        <v>1.2935455752290554</v>
      </c>
      <c r="M67" s="9">
        <v>1</v>
      </c>
      <c r="N67" s="11">
        <v>43684.379094085649</v>
      </c>
      <c r="O67" s="9">
        <v>43684.375399999997</v>
      </c>
      <c r="P67" s="10" t="s">
        <v>32</v>
      </c>
      <c r="U67" t="str">
        <f>[2]RunID!$A$5</f>
        <v>43614.9002</v>
      </c>
      <c r="V67">
        <v>2</v>
      </c>
      <c r="W67">
        <v>1</v>
      </c>
      <c r="X67">
        <v>18</v>
      </c>
      <c r="Y67">
        <f t="shared" si="1"/>
        <v>5</v>
      </c>
      <c r="Z67">
        <f t="shared" si="1"/>
        <v>51</v>
      </c>
      <c r="AA67">
        <f t="shared" si="2"/>
        <v>2</v>
      </c>
      <c r="AB67">
        <f t="shared" ref="AB67:AB90" si="3">L67*VLOOKUP(Z67,$R$2:$S$35,2,FALSE)</f>
        <v>0</v>
      </c>
      <c r="AF67" t="s">
        <v>33</v>
      </c>
      <c r="AG67">
        <v>2</v>
      </c>
      <c r="AH67">
        <v>1</v>
      </c>
      <c r="AI67">
        <v>18</v>
      </c>
      <c r="AJ67">
        <v>3</v>
      </c>
      <c r="AK67">
        <v>54</v>
      </c>
      <c r="AL67">
        <v>3</v>
      </c>
      <c r="AM67">
        <v>16.573273714246017</v>
      </c>
    </row>
    <row r="68" spans="1:39" x14ac:dyDescent="0.3">
      <c r="A68" s="9">
        <v>18</v>
      </c>
      <c r="B68" s="10" t="s">
        <v>27</v>
      </c>
      <c r="C68" s="10" t="s">
        <v>28</v>
      </c>
      <c r="D68" s="10" t="s">
        <v>29</v>
      </c>
      <c r="E68" s="9">
        <v>2</v>
      </c>
      <c r="F68" s="9">
        <v>9999</v>
      </c>
      <c r="G68" s="9">
        <v>2</v>
      </c>
      <c r="H68" s="9">
        <v>51</v>
      </c>
      <c r="I68" s="10" t="s">
        <v>65</v>
      </c>
      <c r="J68" s="9">
        <v>3</v>
      </c>
      <c r="K68" s="10" t="s">
        <v>35</v>
      </c>
      <c r="L68" s="9">
        <v>1.9791247301004549</v>
      </c>
      <c r="M68" s="9">
        <v>1</v>
      </c>
      <c r="N68" s="11">
        <v>43684.379094085649</v>
      </c>
      <c r="O68" s="9">
        <v>43684.375399999997</v>
      </c>
      <c r="P68" s="10" t="s">
        <v>32</v>
      </c>
      <c r="U68" t="str">
        <f>[2]RunID!$A$5</f>
        <v>43614.9002</v>
      </c>
      <c r="V68">
        <v>2</v>
      </c>
      <c r="W68">
        <v>1</v>
      </c>
      <c r="X68">
        <v>18</v>
      </c>
      <c r="Y68">
        <f t="shared" ref="Y68:Z87" si="4">G68</f>
        <v>2</v>
      </c>
      <c r="Z68">
        <f t="shared" si="4"/>
        <v>51</v>
      </c>
      <c r="AA68">
        <f t="shared" ref="AA68:AA90" si="5">J68</f>
        <v>3</v>
      </c>
      <c r="AB68">
        <f t="shared" si="3"/>
        <v>0</v>
      </c>
      <c r="AF68" t="s">
        <v>33</v>
      </c>
      <c r="AG68">
        <v>2</v>
      </c>
      <c r="AH68">
        <v>1</v>
      </c>
      <c r="AI68">
        <v>18</v>
      </c>
      <c r="AJ68">
        <v>3</v>
      </c>
      <c r="AK68">
        <v>56</v>
      </c>
      <c r="AL68">
        <v>1</v>
      </c>
      <c r="AM68">
        <v>0.91175242417124047</v>
      </c>
    </row>
    <row r="69" spans="1:39" x14ac:dyDescent="0.3">
      <c r="A69" s="9">
        <v>18</v>
      </c>
      <c r="B69" s="10" t="s">
        <v>27</v>
      </c>
      <c r="C69" s="10" t="s">
        <v>28</v>
      </c>
      <c r="D69" s="10" t="s">
        <v>29</v>
      </c>
      <c r="E69" s="9">
        <v>2</v>
      </c>
      <c r="F69" s="9">
        <v>9999</v>
      </c>
      <c r="G69" s="9">
        <v>3</v>
      </c>
      <c r="H69" s="9">
        <v>51</v>
      </c>
      <c r="I69" s="10" t="s">
        <v>65</v>
      </c>
      <c r="J69" s="9">
        <v>3</v>
      </c>
      <c r="K69" s="10" t="s">
        <v>35</v>
      </c>
      <c r="L69" s="9">
        <v>4.7845395087896616</v>
      </c>
      <c r="M69" s="9">
        <v>3</v>
      </c>
      <c r="N69" s="11">
        <v>43684.379094085649</v>
      </c>
      <c r="O69" s="9">
        <v>43684.375399999997</v>
      </c>
      <c r="P69" s="10" t="s">
        <v>32</v>
      </c>
      <c r="U69" t="str">
        <f>[2]RunID!$A$5</f>
        <v>43614.9002</v>
      </c>
      <c r="V69">
        <v>2</v>
      </c>
      <c r="W69">
        <v>1</v>
      </c>
      <c r="X69">
        <v>18</v>
      </c>
      <c r="Y69">
        <f t="shared" si="4"/>
        <v>3</v>
      </c>
      <c r="Z69">
        <f t="shared" si="4"/>
        <v>51</v>
      </c>
      <c r="AA69">
        <f t="shared" si="5"/>
        <v>3</v>
      </c>
      <c r="AB69">
        <f t="shared" si="3"/>
        <v>0</v>
      </c>
      <c r="AF69" t="s">
        <v>33</v>
      </c>
      <c r="AG69">
        <v>2</v>
      </c>
      <c r="AH69">
        <v>1</v>
      </c>
      <c r="AI69">
        <v>18</v>
      </c>
      <c r="AJ69">
        <v>3</v>
      </c>
      <c r="AK69">
        <v>56</v>
      </c>
      <c r="AL69">
        <v>3</v>
      </c>
      <c r="AM69">
        <v>2.3991175338987616</v>
      </c>
    </row>
    <row r="70" spans="1:39" x14ac:dyDescent="0.3">
      <c r="A70" s="9">
        <v>18</v>
      </c>
      <c r="B70" s="10" t="s">
        <v>27</v>
      </c>
      <c r="C70" s="10" t="s">
        <v>28</v>
      </c>
      <c r="D70" s="10" t="s">
        <v>29</v>
      </c>
      <c r="E70" s="9">
        <v>2</v>
      </c>
      <c r="F70" s="9">
        <v>9999</v>
      </c>
      <c r="G70" s="9">
        <v>4</v>
      </c>
      <c r="H70" s="9">
        <v>51</v>
      </c>
      <c r="I70" s="10" t="s">
        <v>65</v>
      </c>
      <c r="J70" s="9">
        <v>3</v>
      </c>
      <c r="K70" s="10" t="s">
        <v>35</v>
      </c>
      <c r="L70" s="9">
        <v>2.1932932212952392</v>
      </c>
      <c r="M70" s="9">
        <v>1</v>
      </c>
      <c r="N70" s="11">
        <v>43684.379094085649</v>
      </c>
      <c r="O70" s="9">
        <v>43684.375399999997</v>
      </c>
      <c r="P70" s="10" t="s">
        <v>32</v>
      </c>
      <c r="U70" t="str">
        <f>[2]RunID!$A$5</f>
        <v>43614.9002</v>
      </c>
      <c r="V70">
        <v>2</v>
      </c>
      <c r="W70">
        <v>1</v>
      </c>
      <c r="X70">
        <v>18</v>
      </c>
      <c r="Y70">
        <f t="shared" si="4"/>
        <v>4</v>
      </c>
      <c r="Z70">
        <f t="shared" si="4"/>
        <v>51</v>
      </c>
      <c r="AA70">
        <f t="shared" si="5"/>
        <v>3</v>
      </c>
      <c r="AB70">
        <f t="shared" si="3"/>
        <v>0</v>
      </c>
      <c r="AF70" t="s">
        <v>33</v>
      </c>
      <c r="AG70">
        <v>2</v>
      </c>
      <c r="AH70">
        <v>1</v>
      </c>
      <c r="AI70">
        <v>18</v>
      </c>
      <c r="AJ70">
        <v>3</v>
      </c>
      <c r="AK70">
        <v>57</v>
      </c>
      <c r="AL70">
        <v>1</v>
      </c>
      <c r="AM70">
        <v>10.169397866596297</v>
      </c>
    </row>
    <row r="71" spans="1:39" x14ac:dyDescent="0.3">
      <c r="A71" s="9">
        <v>18</v>
      </c>
      <c r="B71" s="10" t="s">
        <v>27</v>
      </c>
      <c r="C71" s="10" t="s">
        <v>28</v>
      </c>
      <c r="D71" s="10" t="s">
        <v>29</v>
      </c>
      <c r="E71" s="9">
        <v>2</v>
      </c>
      <c r="F71" s="9">
        <v>9999</v>
      </c>
      <c r="G71" s="9">
        <v>3</v>
      </c>
      <c r="H71" s="9">
        <v>53</v>
      </c>
      <c r="I71" s="10" t="s">
        <v>66</v>
      </c>
      <c r="J71" s="9">
        <v>1</v>
      </c>
      <c r="K71" s="10" t="s">
        <v>31</v>
      </c>
      <c r="L71" s="9">
        <v>22.479835665979902</v>
      </c>
      <c r="M71" s="9">
        <v>3</v>
      </c>
      <c r="N71" s="11">
        <v>43684.379094085649</v>
      </c>
      <c r="O71" s="9">
        <v>43684.375399999997</v>
      </c>
      <c r="P71" s="10" t="s">
        <v>32</v>
      </c>
      <c r="U71" t="str">
        <f>[2]RunID!$A$5</f>
        <v>43614.9002</v>
      </c>
      <c r="V71">
        <v>2</v>
      </c>
      <c r="W71">
        <v>1</v>
      </c>
      <c r="X71">
        <v>18</v>
      </c>
      <c r="Y71">
        <f t="shared" si="4"/>
        <v>3</v>
      </c>
      <c r="Z71">
        <f t="shared" si="4"/>
        <v>53</v>
      </c>
      <c r="AA71">
        <f t="shared" si="5"/>
        <v>1</v>
      </c>
      <c r="AB71">
        <f t="shared" si="3"/>
        <v>11.266800313231514</v>
      </c>
      <c r="AF71" t="s">
        <v>33</v>
      </c>
      <c r="AG71">
        <v>2</v>
      </c>
      <c r="AH71">
        <v>1</v>
      </c>
      <c r="AI71">
        <v>18</v>
      </c>
      <c r="AJ71">
        <v>3</v>
      </c>
      <c r="AK71">
        <v>57</v>
      </c>
      <c r="AL71">
        <v>2</v>
      </c>
      <c r="AM71">
        <v>2.0353628576280345</v>
      </c>
    </row>
    <row r="72" spans="1:39" x14ac:dyDescent="0.3">
      <c r="A72" s="9">
        <v>18</v>
      </c>
      <c r="B72" s="10" t="s">
        <v>27</v>
      </c>
      <c r="C72" s="10" t="s">
        <v>28</v>
      </c>
      <c r="D72" s="10" t="s">
        <v>29</v>
      </c>
      <c r="E72" s="9">
        <v>2</v>
      </c>
      <c r="F72" s="9">
        <v>9999</v>
      </c>
      <c r="G72" s="9">
        <v>4</v>
      </c>
      <c r="H72" s="9">
        <v>53</v>
      </c>
      <c r="I72" s="10" t="s">
        <v>66</v>
      </c>
      <c r="J72" s="9">
        <v>1</v>
      </c>
      <c r="K72" s="10" t="s">
        <v>31</v>
      </c>
      <c r="L72" s="9">
        <v>6.5505551787568148</v>
      </c>
      <c r="M72" s="9">
        <v>2</v>
      </c>
      <c r="N72" s="11">
        <v>43684.379094085649</v>
      </c>
      <c r="O72" s="9">
        <v>43684.375399999997</v>
      </c>
      <c r="P72" s="10" t="s">
        <v>32</v>
      </c>
      <c r="U72" t="str">
        <f>[2]RunID!$A$5</f>
        <v>43614.9002</v>
      </c>
      <c r="V72">
        <v>2</v>
      </c>
      <c r="W72">
        <v>1</v>
      </c>
      <c r="X72">
        <v>18</v>
      </c>
      <c r="Y72">
        <f t="shared" si="4"/>
        <v>4</v>
      </c>
      <c r="Z72">
        <f t="shared" si="4"/>
        <v>53</v>
      </c>
      <c r="AA72">
        <f t="shared" si="5"/>
        <v>1</v>
      </c>
      <c r="AB72">
        <f t="shared" si="3"/>
        <v>3.2831110616858004</v>
      </c>
      <c r="AF72" t="s">
        <v>33</v>
      </c>
      <c r="AG72">
        <v>2</v>
      </c>
      <c r="AH72">
        <v>1</v>
      </c>
      <c r="AI72">
        <v>18</v>
      </c>
      <c r="AJ72">
        <v>2</v>
      </c>
      <c r="AK72">
        <v>57</v>
      </c>
      <c r="AL72">
        <v>3</v>
      </c>
      <c r="AM72">
        <v>2.3022733230921411</v>
      </c>
    </row>
    <row r="73" spans="1:39" x14ac:dyDescent="0.3">
      <c r="A73" s="9">
        <v>18</v>
      </c>
      <c r="B73" s="10" t="s">
        <v>27</v>
      </c>
      <c r="C73" s="10" t="s">
        <v>28</v>
      </c>
      <c r="D73" s="10" t="s">
        <v>29</v>
      </c>
      <c r="E73" s="9">
        <v>2</v>
      </c>
      <c r="F73" s="9">
        <v>9999</v>
      </c>
      <c r="G73" s="9">
        <v>3</v>
      </c>
      <c r="H73" s="9">
        <v>53</v>
      </c>
      <c r="I73" s="10" t="s">
        <v>66</v>
      </c>
      <c r="J73" s="9">
        <v>3</v>
      </c>
      <c r="K73" s="10" t="s">
        <v>35</v>
      </c>
      <c r="L73" s="9">
        <v>33.164624978021877</v>
      </c>
      <c r="M73" s="9">
        <v>4</v>
      </c>
      <c r="N73" s="11">
        <v>43684.379094085649</v>
      </c>
      <c r="O73" s="9">
        <v>43684.375399999997</v>
      </c>
      <c r="P73" s="10" t="s">
        <v>32</v>
      </c>
      <c r="U73" t="str">
        <f>[2]RunID!$A$5</f>
        <v>43614.9002</v>
      </c>
      <c r="V73">
        <v>2</v>
      </c>
      <c r="W73">
        <v>1</v>
      </c>
      <c r="X73">
        <v>18</v>
      </c>
      <c r="Y73">
        <f t="shared" si="4"/>
        <v>3</v>
      </c>
      <c r="Z73">
        <f t="shared" si="4"/>
        <v>53</v>
      </c>
      <c r="AA73">
        <f t="shared" si="5"/>
        <v>3</v>
      </c>
      <c r="AB73">
        <f t="shared" si="3"/>
        <v>16.621972359702955</v>
      </c>
      <c r="AF73" t="s">
        <v>33</v>
      </c>
      <c r="AG73">
        <v>2</v>
      </c>
      <c r="AH73">
        <v>1</v>
      </c>
      <c r="AI73">
        <v>18</v>
      </c>
      <c r="AJ73">
        <v>3</v>
      </c>
      <c r="AK73">
        <v>57</v>
      </c>
      <c r="AL73">
        <v>3</v>
      </c>
      <c r="AM73">
        <v>13.352427452509799</v>
      </c>
    </row>
    <row r="74" spans="1:39" x14ac:dyDescent="0.3">
      <c r="A74" s="9">
        <v>18</v>
      </c>
      <c r="B74" s="10" t="s">
        <v>27</v>
      </c>
      <c r="C74" s="10" t="s">
        <v>28</v>
      </c>
      <c r="D74" s="10" t="s">
        <v>29</v>
      </c>
      <c r="E74" s="9">
        <v>2</v>
      </c>
      <c r="F74" s="9">
        <v>9999</v>
      </c>
      <c r="G74" s="9">
        <v>3</v>
      </c>
      <c r="H74" s="9">
        <v>54</v>
      </c>
      <c r="I74" s="10" t="s">
        <v>67</v>
      </c>
      <c r="J74" s="9">
        <v>1</v>
      </c>
      <c r="K74" s="10" t="s">
        <v>31</v>
      </c>
      <c r="L74" s="9">
        <v>17.143710072410752</v>
      </c>
      <c r="M74" s="9">
        <v>3</v>
      </c>
      <c r="N74" s="11">
        <v>43684.379094085649</v>
      </c>
      <c r="O74" s="9">
        <v>43684.375399999997</v>
      </c>
      <c r="P74" s="10" t="s">
        <v>32</v>
      </c>
      <c r="U74" t="str">
        <f>[2]RunID!$A$5</f>
        <v>43614.9002</v>
      </c>
      <c r="V74">
        <v>2</v>
      </c>
      <c r="W74">
        <v>1</v>
      </c>
      <c r="X74">
        <v>18</v>
      </c>
      <c r="Y74">
        <f t="shared" si="4"/>
        <v>3</v>
      </c>
      <c r="Z74">
        <f t="shared" si="4"/>
        <v>54</v>
      </c>
      <c r="AA74">
        <f t="shared" si="5"/>
        <v>1</v>
      </c>
      <c r="AB74">
        <f t="shared" si="3"/>
        <v>36.441065469044879</v>
      </c>
      <c r="AF74" t="s">
        <v>33</v>
      </c>
      <c r="AG74">
        <v>2</v>
      </c>
      <c r="AH74">
        <v>1</v>
      </c>
      <c r="AI74">
        <v>18</v>
      </c>
      <c r="AJ74">
        <v>2</v>
      </c>
      <c r="AK74">
        <v>74</v>
      </c>
      <c r="AL74">
        <v>3</v>
      </c>
      <c r="AM74">
        <v>276.40941475454747</v>
      </c>
    </row>
    <row r="75" spans="1:39" x14ac:dyDescent="0.3">
      <c r="A75" s="9">
        <v>18</v>
      </c>
      <c r="B75" s="10" t="s">
        <v>27</v>
      </c>
      <c r="C75" s="10" t="s">
        <v>28</v>
      </c>
      <c r="D75" s="10" t="s">
        <v>29</v>
      </c>
      <c r="E75" s="9">
        <v>2</v>
      </c>
      <c r="F75" s="9">
        <v>9999</v>
      </c>
      <c r="G75" s="9">
        <v>4</v>
      </c>
      <c r="H75" s="9">
        <v>54</v>
      </c>
      <c r="I75" s="10" t="s">
        <v>67</v>
      </c>
      <c r="J75" s="9">
        <v>1</v>
      </c>
      <c r="K75" s="10" t="s">
        <v>31</v>
      </c>
      <c r="L75" s="9">
        <v>14.730079818631204</v>
      </c>
      <c r="M75" s="9">
        <v>5</v>
      </c>
      <c r="N75" s="11">
        <v>43684.379094085649</v>
      </c>
      <c r="O75" s="9">
        <v>43684.375399999997</v>
      </c>
      <c r="P75" s="10" t="s">
        <v>32</v>
      </c>
      <c r="U75" t="str">
        <f>[2]RunID!$A$5</f>
        <v>43614.9002</v>
      </c>
      <c r="V75">
        <v>2</v>
      </c>
      <c r="W75">
        <v>1</v>
      </c>
      <c r="X75">
        <v>18</v>
      </c>
      <c r="Y75">
        <f t="shared" si="4"/>
        <v>4</v>
      </c>
      <c r="Z75">
        <f t="shared" si="4"/>
        <v>54</v>
      </c>
      <c r="AA75">
        <f t="shared" si="5"/>
        <v>1</v>
      </c>
      <c r="AB75">
        <f t="shared" si="3"/>
        <v>31.310597342568936</v>
      </c>
      <c r="AF75" t="s">
        <v>33</v>
      </c>
      <c r="AG75">
        <v>2</v>
      </c>
      <c r="AH75">
        <v>1</v>
      </c>
      <c r="AI75">
        <v>18</v>
      </c>
      <c r="AJ75">
        <v>3</v>
      </c>
      <c r="AK75">
        <v>74</v>
      </c>
      <c r="AL75">
        <v>3</v>
      </c>
      <c r="AM75">
        <v>2010.6283142328923</v>
      </c>
    </row>
    <row r="76" spans="1:39" x14ac:dyDescent="0.3">
      <c r="A76" s="9">
        <v>18</v>
      </c>
      <c r="B76" s="10" t="s">
        <v>27</v>
      </c>
      <c r="C76" s="10" t="s">
        <v>28</v>
      </c>
      <c r="D76" s="10" t="s">
        <v>29</v>
      </c>
      <c r="E76" s="9">
        <v>2</v>
      </c>
      <c r="F76" s="9">
        <v>9999</v>
      </c>
      <c r="G76" s="9">
        <v>3</v>
      </c>
      <c r="H76" s="9">
        <v>54</v>
      </c>
      <c r="I76" s="10" t="s">
        <v>67</v>
      </c>
      <c r="J76" s="9">
        <v>3</v>
      </c>
      <c r="K76" s="10" t="s">
        <v>35</v>
      </c>
      <c r="L76" s="9">
        <v>6.2944740575494036</v>
      </c>
      <c r="M76" s="9">
        <v>2</v>
      </c>
      <c r="N76" s="11">
        <v>43684.379094085649</v>
      </c>
      <c r="O76" s="9">
        <v>43684.375399999997</v>
      </c>
      <c r="P76" s="10" t="s">
        <v>32</v>
      </c>
      <c r="U76" t="str">
        <f>[2]RunID!$A$5</f>
        <v>43614.9002</v>
      </c>
      <c r="V76">
        <v>2</v>
      </c>
      <c r="W76">
        <v>1</v>
      </c>
      <c r="X76">
        <v>18</v>
      </c>
      <c r="Y76">
        <f t="shared" si="4"/>
        <v>3</v>
      </c>
      <c r="Z76">
        <f t="shared" si="4"/>
        <v>54</v>
      </c>
      <c r="AA76">
        <f t="shared" si="5"/>
        <v>3</v>
      </c>
      <c r="AB76">
        <f t="shared" si="3"/>
        <v>13.379679209198578</v>
      </c>
      <c r="AF76" t="s">
        <v>33</v>
      </c>
      <c r="AG76">
        <v>2</v>
      </c>
      <c r="AH76">
        <v>1</v>
      </c>
      <c r="AI76">
        <v>18</v>
      </c>
      <c r="AJ76">
        <v>4</v>
      </c>
      <c r="AK76">
        <v>74</v>
      </c>
      <c r="AL76">
        <v>3</v>
      </c>
      <c r="AM76">
        <v>3712.1810761170696</v>
      </c>
    </row>
    <row r="77" spans="1:39" x14ac:dyDescent="0.3">
      <c r="A77" s="9">
        <v>18</v>
      </c>
      <c r="B77" s="10" t="s">
        <v>27</v>
      </c>
      <c r="C77" s="10" t="s">
        <v>28</v>
      </c>
      <c r="D77" s="10" t="s">
        <v>29</v>
      </c>
      <c r="E77" s="9">
        <v>2</v>
      </c>
      <c r="F77" s="9">
        <v>9999</v>
      </c>
      <c r="G77" s="9">
        <v>3</v>
      </c>
      <c r="H77" s="9">
        <v>56</v>
      </c>
      <c r="I77" s="10" t="s">
        <v>68</v>
      </c>
      <c r="J77" s="9">
        <v>1</v>
      </c>
      <c r="K77" s="10" t="s">
        <v>31</v>
      </c>
      <c r="L77" s="9">
        <v>3.1053557489625661</v>
      </c>
      <c r="M77" s="9">
        <v>1</v>
      </c>
      <c r="N77" s="11">
        <v>43684.379094097225</v>
      </c>
      <c r="O77" s="9">
        <v>43684.375399999997</v>
      </c>
      <c r="P77" s="10" t="s">
        <v>32</v>
      </c>
      <c r="U77" t="str">
        <f>[2]RunID!$A$5</f>
        <v>43614.9002</v>
      </c>
      <c r="V77">
        <v>2</v>
      </c>
      <c r="W77">
        <v>1</v>
      </c>
      <c r="X77">
        <v>18</v>
      </c>
      <c r="Y77">
        <f t="shared" si="4"/>
        <v>3</v>
      </c>
      <c r="Z77">
        <f t="shared" si="4"/>
        <v>56</v>
      </c>
      <c r="AA77">
        <f t="shared" si="5"/>
        <v>1</v>
      </c>
      <c r="AB77">
        <f t="shared" si="3"/>
        <v>0.70918614694842197</v>
      </c>
      <c r="AF77" t="s">
        <v>33</v>
      </c>
      <c r="AG77">
        <v>2</v>
      </c>
      <c r="AH77">
        <v>1</v>
      </c>
      <c r="AI77">
        <v>18</v>
      </c>
      <c r="AJ77">
        <v>5</v>
      </c>
      <c r="AK77">
        <v>74</v>
      </c>
      <c r="AL77">
        <v>3</v>
      </c>
      <c r="AM77">
        <v>100.52776432387506</v>
      </c>
    </row>
    <row r="78" spans="1:39" x14ac:dyDescent="0.3">
      <c r="A78" s="9">
        <v>18</v>
      </c>
      <c r="B78" s="10" t="s">
        <v>27</v>
      </c>
      <c r="C78" s="10" t="s">
        <v>28</v>
      </c>
      <c r="D78" s="10" t="s">
        <v>29</v>
      </c>
      <c r="E78" s="9">
        <v>2</v>
      </c>
      <c r="F78" s="9">
        <v>9999</v>
      </c>
      <c r="G78" s="9">
        <v>3</v>
      </c>
      <c r="H78" s="9">
        <v>56</v>
      </c>
      <c r="I78" s="10" t="s">
        <v>68</v>
      </c>
      <c r="J78" s="9">
        <v>3</v>
      </c>
      <c r="K78" s="10" t="s">
        <v>35</v>
      </c>
      <c r="L78" s="9">
        <v>6.678505893833762</v>
      </c>
      <c r="M78" s="9">
        <v>2</v>
      </c>
      <c r="N78" s="11">
        <v>43684.379094097225</v>
      </c>
      <c r="O78" s="9">
        <v>43684.375399999997</v>
      </c>
      <c r="P78" s="10" t="s">
        <v>32</v>
      </c>
      <c r="U78" t="str">
        <f>[2]RunID!$A$5</f>
        <v>43614.9002</v>
      </c>
      <c r="V78">
        <v>2</v>
      </c>
      <c r="W78">
        <v>1</v>
      </c>
      <c r="X78">
        <v>18</v>
      </c>
      <c r="Y78">
        <f t="shared" si="4"/>
        <v>3</v>
      </c>
      <c r="Z78">
        <f t="shared" si="4"/>
        <v>56</v>
      </c>
      <c r="AA78">
        <f t="shared" si="5"/>
        <v>3</v>
      </c>
      <c r="AB78">
        <f t="shared" si="3"/>
        <v>1.5252049185677332</v>
      </c>
    </row>
    <row r="79" spans="1:39" x14ac:dyDescent="0.3">
      <c r="A79" s="9">
        <v>18</v>
      </c>
      <c r="B79" s="10" t="s">
        <v>27</v>
      </c>
      <c r="C79" s="10" t="s">
        <v>28</v>
      </c>
      <c r="D79" s="10" t="s">
        <v>29</v>
      </c>
      <c r="E79" s="9">
        <v>2</v>
      </c>
      <c r="F79" s="9">
        <v>9999</v>
      </c>
      <c r="G79" s="9">
        <v>3</v>
      </c>
      <c r="H79" s="9">
        <v>57</v>
      </c>
      <c r="I79" s="10" t="s">
        <v>69</v>
      </c>
      <c r="J79" s="9">
        <v>1</v>
      </c>
      <c r="K79" s="10" t="s">
        <v>31</v>
      </c>
      <c r="L79" s="9">
        <v>14.826387946892037</v>
      </c>
      <c r="M79" s="9">
        <v>4</v>
      </c>
      <c r="N79" s="11">
        <v>43684.379094097225</v>
      </c>
      <c r="O79" s="9">
        <v>43684.375399999997</v>
      </c>
      <c r="P79" s="10" t="s">
        <v>32</v>
      </c>
      <c r="U79" t="str">
        <f>[2]RunID!$A$5</f>
        <v>43614.9002</v>
      </c>
      <c r="V79">
        <v>2</v>
      </c>
      <c r="W79">
        <v>1</v>
      </c>
      <c r="X79">
        <v>18</v>
      </c>
      <c r="Y79">
        <f t="shared" si="4"/>
        <v>3</v>
      </c>
      <c r="Z79">
        <f t="shared" si="4"/>
        <v>57</v>
      </c>
      <c r="AA79">
        <f t="shared" si="5"/>
        <v>1</v>
      </c>
      <c r="AB79">
        <f t="shared" si="3"/>
        <v>8.2264052508229835</v>
      </c>
    </row>
    <row r="80" spans="1:39" x14ac:dyDescent="0.3">
      <c r="A80" s="9">
        <v>18</v>
      </c>
      <c r="B80" s="10" t="s">
        <v>27</v>
      </c>
      <c r="C80" s="10" t="s">
        <v>28</v>
      </c>
      <c r="D80" s="10" t="s">
        <v>29</v>
      </c>
      <c r="E80" s="9">
        <v>2</v>
      </c>
      <c r="F80" s="9">
        <v>9999</v>
      </c>
      <c r="G80" s="9">
        <v>3</v>
      </c>
      <c r="H80" s="9">
        <v>57</v>
      </c>
      <c r="I80" s="10" t="s">
        <v>69</v>
      </c>
      <c r="J80" s="9">
        <v>2</v>
      </c>
      <c r="K80" s="10" t="s">
        <v>34</v>
      </c>
      <c r="L80" s="9">
        <v>2.9791247301004549</v>
      </c>
      <c r="M80" s="9">
        <v>2</v>
      </c>
      <c r="N80" s="11">
        <v>43684.379094097225</v>
      </c>
      <c r="O80" s="9">
        <v>43684.375399999997</v>
      </c>
      <c r="P80" s="10" t="s">
        <v>32</v>
      </c>
      <c r="U80" t="str">
        <f>[2]RunID!$A$5</f>
        <v>43614.9002</v>
      </c>
      <c r="V80">
        <v>2</v>
      </c>
      <c r="W80">
        <v>1</v>
      </c>
      <c r="X80">
        <v>18</v>
      </c>
      <c r="Y80">
        <f t="shared" si="4"/>
        <v>3</v>
      </c>
      <c r="Z80">
        <f t="shared" si="4"/>
        <v>57</v>
      </c>
      <c r="AA80">
        <f t="shared" si="5"/>
        <v>2</v>
      </c>
      <c r="AB80">
        <f t="shared" si="3"/>
        <v>1.6529641211561807</v>
      </c>
    </row>
    <row r="81" spans="1:28" x14ac:dyDescent="0.3">
      <c r="A81" s="9">
        <v>18</v>
      </c>
      <c r="B81" s="10" t="s">
        <v>27</v>
      </c>
      <c r="C81" s="10" t="s">
        <v>28</v>
      </c>
      <c r="D81" s="10" t="s">
        <v>29</v>
      </c>
      <c r="E81" s="9">
        <v>2</v>
      </c>
      <c r="F81" s="9">
        <v>9999</v>
      </c>
      <c r="G81" s="9">
        <v>2</v>
      </c>
      <c r="H81" s="9">
        <v>57</v>
      </c>
      <c r="I81" s="10" t="s">
        <v>69</v>
      </c>
      <c r="J81" s="9">
        <v>3</v>
      </c>
      <c r="K81" s="10" t="s">
        <v>35</v>
      </c>
      <c r="L81" s="9">
        <v>3.2467993938249289</v>
      </c>
      <c r="M81" s="9">
        <v>1</v>
      </c>
      <c r="N81" s="11">
        <v>43684.379094097225</v>
      </c>
      <c r="O81" s="9">
        <v>43684.375399999997</v>
      </c>
      <c r="P81" s="10" t="s">
        <v>32</v>
      </c>
      <c r="U81" t="str">
        <f>[2]RunID!$A$5</f>
        <v>43614.9002</v>
      </c>
      <c r="V81">
        <v>2</v>
      </c>
      <c r="W81">
        <v>1</v>
      </c>
      <c r="X81">
        <v>18</v>
      </c>
      <c r="Y81">
        <f t="shared" si="4"/>
        <v>2</v>
      </c>
      <c r="Z81">
        <f t="shared" si="4"/>
        <v>57</v>
      </c>
      <c r="AA81">
        <f t="shared" si="5"/>
        <v>3</v>
      </c>
      <c r="AB81">
        <f t="shared" si="3"/>
        <v>1.8014831176280679</v>
      </c>
    </row>
    <row r="82" spans="1:28" x14ac:dyDescent="0.3">
      <c r="A82" s="9">
        <v>18</v>
      </c>
      <c r="B82" s="10" t="s">
        <v>27</v>
      </c>
      <c r="C82" s="10" t="s">
        <v>28</v>
      </c>
      <c r="D82" s="10" t="s">
        <v>29</v>
      </c>
      <c r="E82" s="9">
        <v>2</v>
      </c>
      <c r="F82" s="9">
        <v>9999</v>
      </c>
      <c r="G82" s="9">
        <v>3</v>
      </c>
      <c r="H82" s="9">
        <v>57</v>
      </c>
      <c r="I82" s="10" t="s">
        <v>69</v>
      </c>
      <c r="J82" s="9">
        <v>3</v>
      </c>
      <c r="K82" s="10" t="s">
        <v>35</v>
      </c>
      <c r="L82" s="9">
        <v>20.614844614927488</v>
      </c>
      <c r="M82" s="9">
        <v>6</v>
      </c>
      <c r="N82" s="11">
        <v>43684.379094097225</v>
      </c>
      <c r="O82" s="9">
        <v>43684.375399999997</v>
      </c>
      <c r="P82" s="10" t="s">
        <v>32</v>
      </c>
      <c r="U82" t="str">
        <f>[2]RunID!$A$5</f>
        <v>43614.9002</v>
      </c>
      <c r="V82">
        <v>2</v>
      </c>
      <c r="W82">
        <v>1</v>
      </c>
      <c r="X82">
        <v>18</v>
      </c>
      <c r="Y82">
        <f t="shared" si="4"/>
        <v>3</v>
      </c>
      <c r="Z82">
        <f t="shared" si="4"/>
        <v>57</v>
      </c>
      <c r="AA82">
        <f t="shared" si="5"/>
        <v>3</v>
      </c>
      <c r="AB82">
        <f t="shared" si="3"/>
        <v>11.438124146797916</v>
      </c>
    </row>
    <row r="83" spans="1:28" x14ac:dyDescent="0.3">
      <c r="A83" s="9">
        <v>18</v>
      </c>
      <c r="B83" s="10" t="s">
        <v>27</v>
      </c>
      <c r="C83" s="10" t="s">
        <v>28</v>
      </c>
      <c r="D83" s="10" t="s">
        <v>29</v>
      </c>
      <c r="E83" s="9">
        <v>2</v>
      </c>
      <c r="F83" s="9">
        <v>9999</v>
      </c>
      <c r="G83" s="9">
        <v>3</v>
      </c>
      <c r="H83" s="9">
        <v>58</v>
      </c>
      <c r="I83" s="10" t="s">
        <v>70</v>
      </c>
      <c r="J83" s="9">
        <v>1</v>
      </c>
      <c r="K83" s="10" t="s">
        <v>31</v>
      </c>
      <c r="L83" s="9">
        <v>1</v>
      </c>
      <c r="M83" s="9">
        <v>1</v>
      </c>
      <c r="N83" s="11">
        <v>43684.379094097225</v>
      </c>
      <c r="O83" s="9">
        <v>43684.375399999997</v>
      </c>
      <c r="P83" s="10" t="s">
        <v>32</v>
      </c>
      <c r="U83" t="str">
        <f>[2]RunID!$A$5</f>
        <v>43614.9002</v>
      </c>
      <c r="V83">
        <v>2</v>
      </c>
      <c r="W83">
        <v>1</v>
      </c>
      <c r="X83">
        <v>18</v>
      </c>
      <c r="Y83">
        <f t="shared" si="4"/>
        <v>3</v>
      </c>
      <c r="Z83">
        <f t="shared" si="4"/>
        <v>58</v>
      </c>
      <c r="AA83">
        <f t="shared" si="5"/>
        <v>1</v>
      </c>
      <c r="AB83">
        <f t="shared" si="3"/>
        <v>0</v>
      </c>
    </row>
    <row r="84" spans="1:28" x14ac:dyDescent="0.3">
      <c r="A84" s="9">
        <v>18</v>
      </c>
      <c r="B84" s="10" t="s">
        <v>27</v>
      </c>
      <c r="C84" s="10" t="s">
        <v>28</v>
      </c>
      <c r="D84" s="10" t="s">
        <v>29</v>
      </c>
      <c r="E84" s="9">
        <v>2</v>
      </c>
      <c r="F84" s="9">
        <v>9999</v>
      </c>
      <c r="G84" s="9">
        <v>3</v>
      </c>
      <c r="H84" s="9">
        <v>60</v>
      </c>
      <c r="I84" s="10" t="s">
        <v>71</v>
      </c>
      <c r="J84" s="9">
        <v>3</v>
      </c>
      <c r="K84" s="10" t="s">
        <v>35</v>
      </c>
      <c r="L84" s="9">
        <v>1.97</v>
      </c>
      <c r="M84" s="9">
        <v>1</v>
      </c>
      <c r="N84" s="11">
        <v>43684.379094108794</v>
      </c>
      <c r="O84" s="9">
        <v>43684.375399999997</v>
      </c>
      <c r="P84" s="10" t="s">
        <v>32</v>
      </c>
      <c r="U84" t="str">
        <f>[2]RunID!$A$5</f>
        <v>43614.9002</v>
      </c>
      <c r="V84">
        <v>2</v>
      </c>
      <c r="W84">
        <v>1</v>
      </c>
      <c r="X84">
        <v>18</v>
      </c>
      <c r="Y84">
        <f t="shared" si="4"/>
        <v>3</v>
      </c>
      <c r="Z84">
        <f t="shared" si="4"/>
        <v>60</v>
      </c>
      <c r="AA84">
        <f t="shared" si="5"/>
        <v>3</v>
      </c>
      <c r="AB84">
        <f t="shared" si="3"/>
        <v>0</v>
      </c>
    </row>
    <row r="85" spans="1:28" x14ac:dyDescent="0.3">
      <c r="A85" s="9">
        <v>18</v>
      </c>
      <c r="B85" s="10" t="s">
        <v>27</v>
      </c>
      <c r="C85" s="10" t="s">
        <v>28</v>
      </c>
      <c r="D85" s="10" t="s">
        <v>29</v>
      </c>
      <c r="E85" s="9">
        <v>2</v>
      </c>
      <c r="F85" s="9">
        <v>9999</v>
      </c>
      <c r="G85" s="9">
        <v>3</v>
      </c>
      <c r="H85" s="9">
        <v>64</v>
      </c>
      <c r="I85" s="10" t="s">
        <v>72</v>
      </c>
      <c r="J85" s="9">
        <v>1</v>
      </c>
      <c r="K85" s="10" t="s">
        <v>31</v>
      </c>
      <c r="L85" s="9">
        <v>1.628683085120227</v>
      </c>
      <c r="M85" s="9">
        <v>1</v>
      </c>
      <c r="N85" s="11">
        <v>43684.379094108794</v>
      </c>
      <c r="O85" s="9">
        <v>43684.375399999997</v>
      </c>
      <c r="P85" s="10" t="s">
        <v>32</v>
      </c>
      <c r="U85" t="str">
        <f>[2]RunID!$A$5</f>
        <v>43614.9002</v>
      </c>
      <c r="V85">
        <v>2</v>
      </c>
      <c r="W85">
        <v>1</v>
      </c>
      <c r="X85">
        <v>18</v>
      </c>
      <c r="Y85">
        <f t="shared" si="4"/>
        <v>3</v>
      </c>
      <c r="Z85">
        <f t="shared" si="4"/>
        <v>64</v>
      </c>
      <c r="AA85">
        <f t="shared" si="5"/>
        <v>1</v>
      </c>
      <c r="AB85">
        <f t="shared" si="3"/>
        <v>0</v>
      </c>
    </row>
    <row r="86" spans="1:28" x14ac:dyDescent="0.3">
      <c r="A86" s="9">
        <v>18</v>
      </c>
      <c r="B86" s="10" t="s">
        <v>27</v>
      </c>
      <c r="C86" s="10" t="s">
        <v>28</v>
      </c>
      <c r="D86" s="10" t="s">
        <v>29</v>
      </c>
      <c r="E86" s="9">
        <v>2</v>
      </c>
      <c r="F86" s="9">
        <v>9999</v>
      </c>
      <c r="G86" s="9">
        <v>3</v>
      </c>
      <c r="H86" s="9">
        <v>67</v>
      </c>
      <c r="I86" s="10" t="s">
        <v>73</v>
      </c>
      <c r="J86" s="9">
        <v>2</v>
      </c>
      <c r="K86" s="10" t="s">
        <v>34</v>
      </c>
      <c r="L86" s="9">
        <v>14.67</v>
      </c>
      <c r="M86" s="9">
        <v>2</v>
      </c>
      <c r="N86" s="11">
        <v>43684.379094108794</v>
      </c>
      <c r="O86" s="9">
        <v>43684.375399999997</v>
      </c>
      <c r="P86" s="10" t="s">
        <v>32</v>
      </c>
      <c r="U86" t="str">
        <f>[2]RunID!$A$5</f>
        <v>43614.9002</v>
      </c>
      <c r="V86">
        <v>2</v>
      </c>
      <c r="W86">
        <v>1</v>
      </c>
      <c r="X86">
        <v>18</v>
      </c>
      <c r="Y86">
        <f t="shared" si="4"/>
        <v>3</v>
      </c>
      <c r="Z86">
        <f t="shared" si="4"/>
        <v>67</v>
      </c>
      <c r="AA86">
        <f t="shared" si="5"/>
        <v>2</v>
      </c>
      <c r="AB86">
        <f t="shared" si="3"/>
        <v>0</v>
      </c>
    </row>
    <row r="87" spans="1:28" x14ac:dyDescent="0.3">
      <c r="A87" s="9">
        <v>18</v>
      </c>
      <c r="B87" s="10" t="s">
        <v>27</v>
      </c>
      <c r="C87" s="10" t="s">
        <v>28</v>
      </c>
      <c r="D87" s="10" t="s">
        <v>29</v>
      </c>
      <c r="E87" s="9">
        <v>2</v>
      </c>
      <c r="F87" s="9">
        <v>9999</v>
      </c>
      <c r="G87" s="9">
        <v>2</v>
      </c>
      <c r="H87" s="9">
        <v>74</v>
      </c>
      <c r="I87" s="10" t="s">
        <v>74</v>
      </c>
      <c r="J87" s="9">
        <v>3</v>
      </c>
      <c r="K87" s="10" t="s">
        <v>35</v>
      </c>
      <c r="L87" s="9">
        <v>228.48097648313001</v>
      </c>
      <c r="M87" s="9">
        <v>142</v>
      </c>
      <c r="N87" s="11">
        <v>43684.37909412037</v>
      </c>
      <c r="O87" s="9">
        <v>43684.375399999997</v>
      </c>
      <c r="P87" s="10" t="s">
        <v>32</v>
      </c>
      <c r="U87" t="str">
        <f>[2]RunID!$A$5</f>
        <v>43614.9002</v>
      </c>
      <c r="V87">
        <v>2</v>
      </c>
      <c r="W87">
        <v>1</v>
      </c>
      <c r="X87">
        <v>18</v>
      </c>
      <c r="Y87">
        <f t="shared" si="4"/>
        <v>2</v>
      </c>
      <c r="Z87">
        <f t="shared" si="4"/>
        <v>74</v>
      </c>
      <c r="AA87">
        <f t="shared" si="5"/>
        <v>3</v>
      </c>
      <c r="AB87">
        <f t="shared" si="3"/>
        <v>249.1275390968234</v>
      </c>
    </row>
    <row r="88" spans="1:28" x14ac:dyDescent="0.3">
      <c r="A88" s="9">
        <v>18</v>
      </c>
      <c r="B88" s="10" t="s">
        <v>27</v>
      </c>
      <c r="C88" s="10" t="s">
        <v>28</v>
      </c>
      <c r="D88" s="10" t="s">
        <v>29</v>
      </c>
      <c r="E88" s="9">
        <v>2</v>
      </c>
      <c r="F88" s="9">
        <v>9999</v>
      </c>
      <c r="G88" s="9">
        <v>3</v>
      </c>
      <c r="H88" s="9">
        <v>74</v>
      </c>
      <c r="I88" s="10" t="s">
        <v>74</v>
      </c>
      <c r="J88" s="9">
        <v>3</v>
      </c>
      <c r="K88" s="10" t="s">
        <v>35</v>
      </c>
      <c r="L88" s="9">
        <v>1568.9823562229521</v>
      </c>
      <c r="M88" s="9">
        <v>455</v>
      </c>
      <c r="N88" s="11">
        <v>43684.37909412037</v>
      </c>
      <c r="O88" s="9">
        <v>43684.375399999997</v>
      </c>
      <c r="P88" s="10" t="s">
        <v>32</v>
      </c>
      <c r="U88" t="str">
        <f>[2]RunID!$A$5</f>
        <v>43614.9002</v>
      </c>
      <c r="V88">
        <v>2</v>
      </c>
      <c r="W88">
        <v>1</v>
      </c>
      <c r="X88">
        <v>18</v>
      </c>
      <c r="Y88">
        <f t="shared" ref="Y88:Z90" si="6">G88</f>
        <v>3</v>
      </c>
      <c r="Z88">
        <f t="shared" si="6"/>
        <v>74</v>
      </c>
      <c r="AA88">
        <f t="shared" si="5"/>
        <v>3</v>
      </c>
      <c r="AB88">
        <f t="shared" si="3"/>
        <v>1710.7626171276459</v>
      </c>
    </row>
    <row r="89" spans="1:28" x14ac:dyDescent="0.3">
      <c r="A89" s="9">
        <v>18</v>
      </c>
      <c r="B89" s="10" t="s">
        <v>27</v>
      </c>
      <c r="C89" s="10" t="s">
        <v>28</v>
      </c>
      <c r="D89" s="10" t="s">
        <v>29</v>
      </c>
      <c r="E89" s="9">
        <v>2</v>
      </c>
      <c r="F89" s="9">
        <v>9999</v>
      </c>
      <c r="G89" s="9">
        <v>4</v>
      </c>
      <c r="H89" s="9">
        <v>74</v>
      </c>
      <c r="I89" s="10" t="s">
        <v>74</v>
      </c>
      <c r="J89" s="9">
        <v>3</v>
      </c>
      <c r="K89" s="10" t="s">
        <v>35</v>
      </c>
      <c r="L89" s="9">
        <v>3243.522152348442</v>
      </c>
      <c r="M89" s="9">
        <v>950</v>
      </c>
      <c r="N89" s="11">
        <v>43684.37909412037</v>
      </c>
      <c r="O89" s="9">
        <v>43684.375399999997</v>
      </c>
      <c r="P89" s="10" t="s">
        <v>32</v>
      </c>
      <c r="U89" t="str">
        <f>[2]RunID!$A$5</f>
        <v>43614.9002</v>
      </c>
      <c r="V89">
        <v>2</v>
      </c>
      <c r="W89">
        <v>1</v>
      </c>
      <c r="X89">
        <v>18</v>
      </c>
      <c r="Y89">
        <f t="shared" si="6"/>
        <v>4</v>
      </c>
      <c r="Z89">
        <f t="shared" si="6"/>
        <v>74</v>
      </c>
      <c r="AA89">
        <f t="shared" si="5"/>
        <v>3</v>
      </c>
      <c r="AB89">
        <f t="shared" si="3"/>
        <v>3536.6213163933235</v>
      </c>
    </row>
    <row r="90" spans="1:28" x14ac:dyDescent="0.3">
      <c r="A90" s="9">
        <v>18</v>
      </c>
      <c r="B90" s="10" t="s">
        <v>27</v>
      </c>
      <c r="C90" s="10" t="s">
        <v>28</v>
      </c>
      <c r="D90" s="10" t="s">
        <v>29</v>
      </c>
      <c r="E90" s="9">
        <v>2</v>
      </c>
      <c r="F90" s="9">
        <v>9999</v>
      </c>
      <c r="G90" s="9">
        <v>5</v>
      </c>
      <c r="H90" s="9">
        <v>74</v>
      </c>
      <c r="I90" s="10" t="s">
        <v>74</v>
      </c>
      <c r="J90" s="9">
        <v>3</v>
      </c>
      <c r="K90" s="10" t="s">
        <v>35</v>
      </c>
      <c r="L90" s="9">
        <v>95.052042039142307</v>
      </c>
      <c r="M90" s="9">
        <v>25</v>
      </c>
      <c r="N90" s="11">
        <v>43684.379094131946</v>
      </c>
      <c r="O90" s="9">
        <v>43684.375399999997</v>
      </c>
      <c r="P90" s="10" t="s">
        <v>32</v>
      </c>
      <c r="U90" t="str">
        <f>[2]RunID!$A$5</f>
        <v>43614.9002</v>
      </c>
      <c r="V90">
        <v>2</v>
      </c>
      <c r="W90">
        <v>1</v>
      </c>
      <c r="X90">
        <v>18</v>
      </c>
      <c r="Y90">
        <f t="shared" si="6"/>
        <v>5</v>
      </c>
      <c r="Z90">
        <f t="shared" si="6"/>
        <v>74</v>
      </c>
      <c r="AA90">
        <f t="shared" si="5"/>
        <v>3</v>
      </c>
      <c r="AB90">
        <f t="shared" si="3"/>
        <v>103.64136955221633</v>
      </c>
    </row>
  </sheetData>
  <mergeCells count="1">
    <mergeCell ref="R37:S37"/>
  </mergeCells>
  <conditionalFormatting sqref="S45">
    <cfRule type="expression" dxfId="2" priority="1">
      <formula>$S$45=TRUE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1:AN90"/>
  <sheetViews>
    <sheetView tabSelected="1" topLeftCell="G2" zoomScaleNormal="100" workbookViewId="0">
      <selection activeCell="L26" sqref="L26"/>
    </sheetView>
  </sheetViews>
  <sheetFormatPr defaultRowHeight="14.4" x14ac:dyDescent="0.3"/>
  <cols>
    <col min="9" max="9" width="29.21875" customWidth="1"/>
    <col min="12" max="12" width="12.44140625" customWidth="1"/>
    <col min="14" max="14" width="15.21875" customWidth="1"/>
    <col min="15" max="15" width="10.5546875" bestFit="1" customWidth="1"/>
    <col min="21" max="21" width="11.44140625" customWidth="1"/>
  </cols>
  <sheetData>
    <row r="1" spans="1:40" x14ac:dyDescent="0.3">
      <c r="A1" s="1" t="s">
        <v>0</v>
      </c>
      <c r="U1" s="1" t="s">
        <v>1</v>
      </c>
    </row>
    <row r="2" spans="1:40" x14ac:dyDescent="0.3">
      <c r="A2" s="8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R2" s="2" t="s">
        <v>18</v>
      </c>
      <c r="S2" s="2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8</v>
      </c>
      <c r="Z2" s="3" t="s">
        <v>18</v>
      </c>
      <c r="AA2" s="3" t="s">
        <v>24</v>
      </c>
      <c r="AB2" s="3" t="s">
        <v>25</v>
      </c>
      <c r="AC2" s="3" t="s">
        <v>26</v>
      </c>
      <c r="AF2" t="s">
        <v>20</v>
      </c>
      <c r="AG2" t="s">
        <v>21</v>
      </c>
      <c r="AH2" t="s">
        <v>22</v>
      </c>
      <c r="AI2" t="s">
        <v>23</v>
      </c>
      <c r="AJ2" t="s">
        <v>8</v>
      </c>
      <c r="AK2" t="s">
        <v>18</v>
      </c>
      <c r="AL2" t="s">
        <v>24</v>
      </c>
      <c r="AM2" t="s">
        <v>25</v>
      </c>
      <c r="AN2" t="s">
        <v>26</v>
      </c>
    </row>
    <row r="3" spans="1:40" x14ac:dyDescent="0.3">
      <c r="A3" s="9">
        <v>18</v>
      </c>
      <c r="B3" s="10" t="s">
        <v>27</v>
      </c>
      <c r="C3" s="10" t="s">
        <v>28</v>
      </c>
      <c r="D3" s="10" t="s">
        <v>29</v>
      </c>
      <c r="E3" s="9">
        <v>2</v>
      </c>
      <c r="F3" s="9">
        <v>9999</v>
      </c>
      <c r="G3" s="9">
        <v>3</v>
      </c>
      <c r="H3" s="9">
        <v>1</v>
      </c>
      <c r="I3" s="10" t="s">
        <v>30</v>
      </c>
      <c r="J3" s="9">
        <v>1</v>
      </c>
      <c r="K3" s="10" t="s">
        <v>31</v>
      </c>
      <c r="L3" s="9">
        <v>5.05</v>
      </c>
      <c r="M3" s="9">
        <v>2</v>
      </c>
      <c r="N3" s="11">
        <v>43684.37909396991</v>
      </c>
      <c r="O3" s="9">
        <v>43684.375399999997</v>
      </c>
      <c r="P3" s="10" t="s">
        <v>32</v>
      </c>
      <c r="R3">
        <v>1</v>
      </c>
      <c r="S3">
        <v>1</v>
      </c>
      <c r="U3" t="str">
        <f>[2]RunID!$A$5</f>
        <v>43614.9002</v>
      </c>
      <c r="V3">
        <v>2</v>
      </c>
      <c r="W3">
        <v>1</v>
      </c>
      <c r="X3">
        <v>18</v>
      </c>
      <c r="Y3">
        <f>G3</f>
        <v>3</v>
      </c>
      <c r="Z3">
        <f>H3</f>
        <v>1</v>
      </c>
      <c r="AA3">
        <f>J3</f>
        <v>1</v>
      </c>
      <c r="AB3">
        <f>L3*VLOOKUP(Z3,$R$2:$S$35,2,FALSE)</f>
        <v>5.05</v>
      </c>
      <c r="AF3" t="s">
        <v>33</v>
      </c>
      <c r="AG3">
        <v>2</v>
      </c>
      <c r="AH3">
        <v>1</v>
      </c>
      <c r="AI3">
        <v>18</v>
      </c>
      <c r="AJ3">
        <v>3</v>
      </c>
      <c r="AK3">
        <v>1</v>
      </c>
      <c r="AL3">
        <v>1</v>
      </c>
      <c r="AM3">
        <v>5.05</v>
      </c>
    </row>
    <row r="4" spans="1:40" x14ac:dyDescent="0.3">
      <c r="A4" s="9">
        <v>18</v>
      </c>
      <c r="B4" s="10" t="s">
        <v>27</v>
      </c>
      <c r="C4" s="10" t="s">
        <v>28</v>
      </c>
      <c r="D4" s="10" t="s">
        <v>29</v>
      </c>
      <c r="E4" s="9">
        <v>2</v>
      </c>
      <c r="F4" s="9">
        <v>9999</v>
      </c>
      <c r="G4" s="9">
        <v>4</v>
      </c>
      <c r="H4" s="9">
        <v>1</v>
      </c>
      <c r="I4" s="10" t="s">
        <v>30</v>
      </c>
      <c r="J4" s="9">
        <v>1</v>
      </c>
      <c r="K4" s="10" t="s">
        <v>31</v>
      </c>
      <c r="L4" s="9">
        <v>32.605059285986385</v>
      </c>
      <c r="M4" s="9">
        <v>6</v>
      </c>
      <c r="N4" s="11">
        <v>43684.37909396991</v>
      </c>
      <c r="O4" s="9">
        <v>43684.375399999997</v>
      </c>
      <c r="P4" s="10" t="s">
        <v>32</v>
      </c>
      <c r="R4">
        <v>2</v>
      </c>
      <c r="S4">
        <v>1</v>
      </c>
      <c r="U4" t="str">
        <f>[2]RunID!$A$5</f>
        <v>43614.9002</v>
      </c>
      <c r="V4">
        <v>2</v>
      </c>
      <c r="W4">
        <v>1</v>
      </c>
      <c r="X4">
        <v>18</v>
      </c>
      <c r="Y4">
        <f t="shared" ref="Y4:Z67" si="0">G4</f>
        <v>4</v>
      </c>
      <c r="Z4">
        <f t="shared" si="0"/>
        <v>1</v>
      </c>
      <c r="AA4">
        <f t="shared" ref="AA4:AA67" si="1">J4</f>
        <v>1</v>
      </c>
      <c r="AB4">
        <f t="shared" ref="AB4:AB66" si="2">L4*VLOOKUP(Z4,$R$2:$S$35,2,FALSE)</f>
        <v>32.605059285986385</v>
      </c>
      <c r="AF4" t="s">
        <v>33</v>
      </c>
      <c r="AG4">
        <v>2</v>
      </c>
      <c r="AH4">
        <v>1</v>
      </c>
      <c r="AI4">
        <v>18</v>
      </c>
      <c r="AJ4">
        <v>4</v>
      </c>
      <c r="AK4">
        <v>1</v>
      </c>
      <c r="AL4">
        <v>1</v>
      </c>
      <c r="AM4">
        <v>35.579532036749008</v>
      </c>
    </row>
    <row r="5" spans="1:40" x14ac:dyDescent="0.3">
      <c r="A5" s="9">
        <v>18</v>
      </c>
      <c r="B5" s="10" t="s">
        <v>27</v>
      </c>
      <c r="C5" s="10" t="s">
        <v>28</v>
      </c>
      <c r="D5" s="10" t="s">
        <v>29</v>
      </c>
      <c r="E5" s="9">
        <v>2</v>
      </c>
      <c r="F5" s="9">
        <v>9999</v>
      </c>
      <c r="G5" s="9">
        <v>4</v>
      </c>
      <c r="H5" s="9">
        <v>1</v>
      </c>
      <c r="I5" s="10" t="s">
        <v>30</v>
      </c>
      <c r="J5" s="9">
        <v>2</v>
      </c>
      <c r="K5" s="10" t="s">
        <v>34</v>
      </c>
      <c r="L5" s="9">
        <v>3.5372619574615758</v>
      </c>
      <c r="M5" s="9">
        <v>2</v>
      </c>
      <c r="N5" s="11">
        <v>43684.37909396991</v>
      </c>
      <c r="O5" s="9">
        <v>43684.375399999997</v>
      </c>
      <c r="P5" s="10" t="s">
        <v>32</v>
      </c>
      <c r="R5">
        <v>3</v>
      </c>
      <c r="S5">
        <v>1</v>
      </c>
      <c r="U5" t="str">
        <f>[2]RunID!$A$5</f>
        <v>43614.9002</v>
      </c>
      <c r="V5">
        <v>2</v>
      </c>
      <c r="W5">
        <v>1</v>
      </c>
      <c r="X5">
        <v>18</v>
      </c>
      <c r="Y5">
        <f t="shared" si="0"/>
        <v>4</v>
      </c>
      <c r="Z5">
        <f t="shared" si="0"/>
        <v>1</v>
      </c>
      <c r="AA5">
        <f t="shared" si="1"/>
        <v>2</v>
      </c>
      <c r="AB5">
        <f t="shared" si="2"/>
        <v>3.5372619574615758</v>
      </c>
      <c r="AF5" t="s">
        <v>33</v>
      </c>
      <c r="AG5">
        <v>2</v>
      </c>
      <c r="AH5">
        <v>1</v>
      </c>
      <c r="AI5">
        <v>18</v>
      </c>
      <c r="AJ5">
        <v>4</v>
      </c>
      <c r="AK5">
        <v>1</v>
      </c>
      <c r="AL5">
        <v>2</v>
      </c>
      <c r="AM5">
        <v>3.7608749441999887</v>
      </c>
    </row>
    <row r="6" spans="1:40" x14ac:dyDescent="0.3">
      <c r="A6" s="9">
        <v>18</v>
      </c>
      <c r="B6" s="10" t="s">
        <v>27</v>
      </c>
      <c r="C6" s="10" t="s">
        <v>28</v>
      </c>
      <c r="D6" s="10" t="s">
        <v>29</v>
      </c>
      <c r="E6" s="9">
        <v>2</v>
      </c>
      <c r="F6" s="9">
        <v>9999</v>
      </c>
      <c r="G6" s="9">
        <v>3</v>
      </c>
      <c r="H6" s="9">
        <v>1</v>
      </c>
      <c r="I6" s="10" t="s">
        <v>30</v>
      </c>
      <c r="J6" s="9">
        <v>3</v>
      </c>
      <c r="K6" s="10" t="s">
        <v>35</v>
      </c>
      <c r="L6" s="9">
        <v>25.025382346142962</v>
      </c>
      <c r="M6" s="9">
        <v>7</v>
      </c>
      <c r="N6" s="11">
        <v>43684.37909396991</v>
      </c>
      <c r="O6" s="9">
        <v>43684.375399999997</v>
      </c>
      <c r="P6" s="10" t="s">
        <v>32</v>
      </c>
      <c r="R6">
        <v>4</v>
      </c>
      <c r="S6">
        <v>1</v>
      </c>
      <c r="U6" t="str">
        <f>[2]RunID!$A$5</f>
        <v>43614.9002</v>
      </c>
      <c r="V6">
        <v>2</v>
      </c>
      <c r="W6">
        <v>1</v>
      </c>
      <c r="X6">
        <v>18</v>
      </c>
      <c r="Y6">
        <f t="shared" si="0"/>
        <v>3</v>
      </c>
      <c r="Z6">
        <f t="shared" si="0"/>
        <v>1</v>
      </c>
      <c r="AA6">
        <f t="shared" si="1"/>
        <v>3</v>
      </c>
      <c r="AB6">
        <f>L6*VLOOKUP(Z6,$R$2:$S$35,2,FALSE)</f>
        <v>25.025382346142962</v>
      </c>
      <c r="AF6" t="s">
        <v>33</v>
      </c>
      <c r="AG6">
        <v>2</v>
      </c>
      <c r="AH6">
        <v>1</v>
      </c>
      <c r="AI6">
        <v>18</v>
      </c>
      <c r="AJ6">
        <v>3</v>
      </c>
      <c r="AK6">
        <v>1</v>
      </c>
      <c r="AL6">
        <v>3</v>
      </c>
      <c r="AM6">
        <v>26.886499476201728</v>
      </c>
    </row>
    <row r="7" spans="1:40" x14ac:dyDescent="0.3">
      <c r="A7" s="9">
        <v>18</v>
      </c>
      <c r="B7" s="10" t="s">
        <v>27</v>
      </c>
      <c r="C7" s="10" t="s">
        <v>28</v>
      </c>
      <c r="D7" s="10" t="s">
        <v>29</v>
      </c>
      <c r="E7" s="9">
        <v>2</v>
      </c>
      <c r="F7" s="9">
        <v>9999</v>
      </c>
      <c r="G7" s="9">
        <v>4</v>
      </c>
      <c r="H7" s="9">
        <v>1</v>
      </c>
      <c r="I7" s="10" t="s">
        <v>30</v>
      </c>
      <c r="J7" s="9">
        <v>3</v>
      </c>
      <c r="K7" s="10" t="s">
        <v>35</v>
      </c>
      <c r="L7" s="9">
        <v>2.3344457553389919</v>
      </c>
      <c r="M7" s="9">
        <v>1</v>
      </c>
      <c r="N7" s="11">
        <v>43684.37909396991</v>
      </c>
      <c r="O7" s="9">
        <v>43684.375399999997</v>
      </c>
      <c r="P7" s="10" t="s">
        <v>32</v>
      </c>
      <c r="R7">
        <v>8</v>
      </c>
      <c r="S7">
        <v>1</v>
      </c>
      <c r="U7" t="str">
        <f>[2]RunID!$A$5</f>
        <v>43614.9002</v>
      </c>
      <c r="V7">
        <v>2</v>
      </c>
      <c r="W7">
        <v>1</v>
      </c>
      <c r="X7">
        <v>18</v>
      </c>
      <c r="Y7">
        <f t="shared" si="0"/>
        <v>4</v>
      </c>
      <c r="Z7">
        <f t="shared" si="0"/>
        <v>1</v>
      </c>
      <c r="AA7">
        <f t="shared" si="1"/>
        <v>3</v>
      </c>
      <c r="AB7">
        <f t="shared" si="2"/>
        <v>2.3344457553389919</v>
      </c>
      <c r="AF7" t="s">
        <v>33</v>
      </c>
      <c r="AG7">
        <v>2</v>
      </c>
      <c r="AH7">
        <v>1</v>
      </c>
      <c r="AI7">
        <v>18</v>
      </c>
      <c r="AJ7">
        <v>4</v>
      </c>
      <c r="AK7">
        <v>1</v>
      </c>
      <c r="AL7">
        <v>3</v>
      </c>
      <c r="AM7">
        <v>2.6349257062687346</v>
      </c>
    </row>
    <row r="8" spans="1:40" x14ac:dyDescent="0.3">
      <c r="A8" s="9">
        <v>18</v>
      </c>
      <c r="B8" s="10" t="s">
        <v>27</v>
      </c>
      <c r="C8" s="10" t="s">
        <v>28</v>
      </c>
      <c r="D8" s="10" t="s">
        <v>29</v>
      </c>
      <c r="E8" s="9">
        <v>2</v>
      </c>
      <c r="F8" s="9">
        <v>9999</v>
      </c>
      <c r="G8" s="9">
        <v>2</v>
      </c>
      <c r="H8" s="9">
        <v>2</v>
      </c>
      <c r="I8" s="10" t="s">
        <v>36</v>
      </c>
      <c r="J8" s="9">
        <v>3</v>
      </c>
      <c r="K8" s="10" t="s">
        <v>35</v>
      </c>
      <c r="L8" s="9">
        <v>6</v>
      </c>
      <c r="M8" s="9">
        <v>6</v>
      </c>
      <c r="N8" s="11">
        <v>43684.379093981479</v>
      </c>
      <c r="O8" s="9">
        <v>43684.375399999997</v>
      </c>
      <c r="P8" s="10" t="s">
        <v>32</v>
      </c>
      <c r="R8">
        <v>9</v>
      </c>
      <c r="S8">
        <v>1</v>
      </c>
      <c r="U8" t="str">
        <f>[2]RunID!$A$5</f>
        <v>43614.9002</v>
      </c>
      <c r="V8">
        <v>2</v>
      </c>
      <c r="W8">
        <v>1</v>
      </c>
      <c r="X8">
        <v>18</v>
      </c>
      <c r="Y8">
        <f t="shared" si="0"/>
        <v>2</v>
      </c>
      <c r="Z8">
        <f t="shared" si="0"/>
        <v>2</v>
      </c>
      <c r="AA8">
        <f t="shared" si="1"/>
        <v>3</v>
      </c>
      <c r="AB8">
        <f t="shared" si="2"/>
        <v>6</v>
      </c>
      <c r="AF8" t="s">
        <v>33</v>
      </c>
      <c r="AG8">
        <v>2</v>
      </c>
      <c r="AH8">
        <v>1</v>
      </c>
      <c r="AI8">
        <v>18</v>
      </c>
      <c r="AJ8">
        <v>2</v>
      </c>
      <c r="AK8">
        <v>2</v>
      </c>
      <c r="AL8">
        <v>3</v>
      </c>
      <c r="AM8">
        <v>6</v>
      </c>
    </row>
    <row r="9" spans="1:40" x14ac:dyDescent="0.3">
      <c r="A9" s="9">
        <v>18</v>
      </c>
      <c r="B9" s="10" t="s">
        <v>27</v>
      </c>
      <c r="C9" s="10" t="s">
        <v>28</v>
      </c>
      <c r="D9" s="10" t="s">
        <v>29</v>
      </c>
      <c r="E9" s="9">
        <v>2</v>
      </c>
      <c r="F9" s="9">
        <v>9999</v>
      </c>
      <c r="G9" s="9">
        <v>3</v>
      </c>
      <c r="H9" s="9">
        <v>2</v>
      </c>
      <c r="I9" s="10" t="s">
        <v>36</v>
      </c>
      <c r="J9" s="9">
        <v>3</v>
      </c>
      <c r="K9" s="10" t="s">
        <v>35</v>
      </c>
      <c r="L9" s="9">
        <v>7.9355249168151172</v>
      </c>
      <c r="M9" s="9">
        <v>2</v>
      </c>
      <c r="N9" s="11">
        <v>43684.379093981479</v>
      </c>
      <c r="O9" s="9">
        <v>43684.375399999997</v>
      </c>
      <c r="P9" s="10" t="s">
        <v>32</v>
      </c>
      <c r="R9">
        <v>10</v>
      </c>
      <c r="S9">
        <v>1</v>
      </c>
      <c r="U9" t="str">
        <f>[2]RunID!$A$5</f>
        <v>43614.9002</v>
      </c>
      <c r="V9">
        <v>2</v>
      </c>
      <c r="W9">
        <v>1</v>
      </c>
      <c r="X9">
        <v>18</v>
      </c>
      <c r="Y9">
        <f t="shared" si="0"/>
        <v>3</v>
      </c>
      <c r="Z9">
        <f t="shared" si="0"/>
        <v>2</v>
      </c>
      <c r="AA9">
        <f t="shared" si="1"/>
        <v>3</v>
      </c>
      <c r="AB9">
        <f t="shared" si="2"/>
        <v>7.9355249168151172</v>
      </c>
      <c r="AF9" t="s">
        <v>33</v>
      </c>
      <c r="AG9">
        <v>2</v>
      </c>
      <c r="AH9">
        <v>1</v>
      </c>
      <c r="AI9">
        <v>18</v>
      </c>
      <c r="AJ9">
        <v>3</v>
      </c>
      <c r="AK9">
        <v>2</v>
      </c>
      <c r="AL9">
        <v>3</v>
      </c>
      <c r="AM9">
        <v>8.8021734267107146</v>
      </c>
    </row>
    <row r="10" spans="1:40" x14ac:dyDescent="0.3">
      <c r="A10" s="9">
        <v>18</v>
      </c>
      <c r="B10" s="10" t="s">
        <v>27</v>
      </c>
      <c r="C10" s="10" t="s">
        <v>28</v>
      </c>
      <c r="D10" s="10" t="s">
        <v>29</v>
      </c>
      <c r="E10" s="9">
        <v>2</v>
      </c>
      <c r="F10" s="9">
        <v>9999</v>
      </c>
      <c r="G10" s="9">
        <v>4</v>
      </c>
      <c r="H10" s="9">
        <v>3</v>
      </c>
      <c r="I10" s="10" t="s">
        <v>37</v>
      </c>
      <c r="J10" s="9">
        <v>3</v>
      </c>
      <c r="K10" s="10" t="s">
        <v>35</v>
      </c>
      <c r="L10" s="9">
        <v>2.08</v>
      </c>
      <c r="M10" s="9">
        <v>1</v>
      </c>
      <c r="N10" s="11">
        <v>43684.379093981479</v>
      </c>
      <c r="O10" s="9">
        <v>43684.375399999997</v>
      </c>
      <c r="P10" s="10" t="s">
        <v>32</v>
      </c>
      <c r="R10">
        <v>11</v>
      </c>
      <c r="S10">
        <v>1</v>
      </c>
      <c r="U10" t="str">
        <f>[2]RunID!$A$5</f>
        <v>43614.9002</v>
      </c>
      <c r="V10">
        <v>2</v>
      </c>
      <c r="W10">
        <v>1</v>
      </c>
      <c r="X10">
        <v>18</v>
      </c>
      <c r="Y10">
        <f t="shared" si="0"/>
        <v>4</v>
      </c>
      <c r="Z10">
        <f t="shared" si="0"/>
        <v>3</v>
      </c>
      <c r="AA10">
        <f t="shared" si="1"/>
        <v>3</v>
      </c>
      <c r="AB10">
        <f t="shared" si="2"/>
        <v>2.08</v>
      </c>
      <c r="AF10" t="s">
        <v>33</v>
      </c>
      <c r="AG10">
        <v>2</v>
      </c>
      <c r="AH10">
        <v>1</v>
      </c>
      <c r="AI10">
        <v>18</v>
      </c>
      <c r="AJ10">
        <v>4</v>
      </c>
      <c r="AK10">
        <v>3</v>
      </c>
      <c r="AL10">
        <v>3</v>
      </c>
      <c r="AM10">
        <v>2.34</v>
      </c>
    </row>
    <row r="11" spans="1:40" x14ac:dyDescent="0.3">
      <c r="A11" s="9">
        <v>18</v>
      </c>
      <c r="B11" s="10" t="s">
        <v>27</v>
      </c>
      <c r="C11" s="10" t="s">
        <v>28</v>
      </c>
      <c r="D11" s="10" t="s">
        <v>29</v>
      </c>
      <c r="E11" s="9">
        <v>2</v>
      </c>
      <c r="F11" s="9">
        <v>9999</v>
      </c>
      <c r="G11" s="9">
        <v>2</v>
      </c>
      <c r="H11" s="9">
        <v>4</v>
      </c>
      <c r="I11" s="10" t="s">
        <v>38</v>
      </c>
      <c r="J11" s="9">
        <v>3</v>
      </c>
      <c r="K11" s="10" t="s">
        <v>35</v>
      </c>
      <c r="L11" s="9">
        <v>6.1899999999999995</v>
      </c>
      <c r="M11" s="9">
        <v>3</v>
      </c>
      <c r="N11" s="11">
        <v>43684.379093981479</v>
      </c>
      <c r="O11" s="9">
        <v>43684.375399999997</v>
      </c>
      <c r="P11" s="10" t="s">
        <v>32</v>
      </c>
      <c r="R11">
        <v>13</v>
      </c>
      <c r="S11" s="7">
        <f>VLOOKUP(R11, ELDU_calibinput_ratios2012!$B$3:$H$44, 7,FALSE)</f>
        <v>0.584025961377722</v>
      </c>
      <c r="U11" t="str">
        <f>[2]RunID!$A$5</f>
        <v>43614.9002</v>
      </c>
      <c r="V11">
        <v>2</v>
      </c>
      <c r="W11">
        <v>1</v>
      </c>
      <c r="X11">
        <v>18</v>
      </c>
      <c r="Y11">
        <f t="shared" si="0"/>
        <v>2</v>
      </c>
      <c r="Z11">
        <f t="shared" si="0"/>
        <v>4</v>
      </c>
      <c r="AA11">
        <f t="shared" si="1"/>
        <v>3</v>
      </c>
      <c r="AB11">
        <f t="shared" si="2"/>
        <v>6.1899999999999995</v>
      </c>
      <c r="AF11" t="s">
        <v>33</v>
      </c>
      <c r="AG11">
        <v>2</v>
      </c>
      <c r="AH11">
        <v>1</v>
      </c>
      <c r="AI11">
        <v>18</v>
      </c>
      <c r="AJ11">
        <v>2</v>
      </c>
      <c r="AK11">
        <v>4</v>
      </c>
      <c r="AL11">
        <v>3</v>
      </c>
      <c r="AM11">
        <v>6.19</v>
      </c>
    </row>
    <row r="12" spans="1:40" x14ac:dyDescent="0.3">
      <c r="A12" s="9">
        <v>18</v>
      </c>
      <c r="B12" s="10" t="s">
        <v>27</v>
      </c>
      <c r="C12" s="10" t="s">
        <v>28</v>
      </c>
      <c r="D12" s="10" t="s">
        <v>29</v>
      </c>
      <c r="E12" s="9">
        <v>2</v>
      </c>
      <c r="F12" s="9">
        <v>9999</v>
      </c>
      <c r="G12" s="9">
        <v>3</v>
      </c>
      <c r="H12" s="9">
        <v>8</v>
      </c>
      <c r="I12" s="10" t="s">
        <v>39</v>
      </c>
      <c r="J12" s="9">
        <v>1</v>
      </c>
      <c r="K12" s="10" t="s">
        <v>31</v>
      </c>
      <c r="L12" s="9">
        <v>16.531512451427329</v>
      </c>
      <c r="M12" s="9">
        <v>1</v>
      </c>
      <c r="N12" s="11">
        <v>43684.379093993055</v>
      </c>
      <c r="O12" s="9">
        <v>43684.375399999997</v>
      </c>
      <c r="P12" s="10" t="s">
        <v>32</v>
      </c>
      <c r="R12">
        <v>14</v>
      </c>
      <c r="S12" s="7">
        <f>VLOOKUP(R12, ELDU_calibinput_ratios2012!$B$3:$H$44, 7,FALSE)</f>
        <v>0.82692051806287004</v>
      </c>
      <c r="U12" t="str">
        <f>[2]RunID!$A$5</f>
        <v>43614.9002</v>
      </c>
      <c r="V12">
        <v>2</v>
      </c>
      <c r="W12">
        <v>1</v>
      </c>
      <c r="X12">
        <v>18</v>
      </c>
      <c r="Y12">
        <f t="shared" si="0"/>
        <v>3</v>
      </c>
      <c r="Z12">
        <f t="shared" si="0"/>
        <v>8</v>
      </c>
      <c r="AA12">
        <f t="shared" si="1"/>
        <v>1</v>
      </c>
      <c r="AB12">
        <f t="shared" si="2"/>
        <v>16.531512451427329</v>
      </c>
      <c r="AF12" t="s">
        <v>33</v>
      </c>
      <c r="AG12">
        <v>2</v>
      </c>
      <c r="AH12">
        <v>1</v>
      </c>
      <c r="AI12">
        <v>18</v>
      </c>
      <c r="AJ12">
        <v>3</v>
      </c>
      <c r="AK12">
        <v>8</v>
      </c>
      <c r="AL12">
        <v>1</v>
      </c>
      <c r="AM12">
        <v>18.548430957919319</v>
      </c>
    </row>
    <row r="13" spans="1:40" x14ac:dyDescent="0.3">
      <c r="A13" s="9">
        <v>18</v>
      </c>
      <c r="B13" s="10" t="s">
        <v>27</v>
      </c>
      <c r="C13" s="10" t="s">
        <v>28</v>
      </c>
      <c r="D13" s="10" t="s">
        <v>29</v>
      </c>
      <c r="E13" s="9">
        <v>2</v>
      </c>
      <c r="F13" s="9">
        <v>9999</v>
      </c>
      <c r="G13" s="9">
        <v>4</v>
      </c>
      <c r="H13" s="9">
        <v>8</v>
      </c>
      <c r="I13" s="10" t="s">
        <v>39</v>
      </c>
      <c r="J13" s="9">
        <v>1</v>
      </c>
      <c r="K13" s="10" t="s">
        <v>31</v>
      </c>
      <c r="L13" s="9">
        <v>13.876379885224333</v>
      </c>
      <c r="M13" s="9">
        <v>1</v>
      </c>
      <c r="N13" s="11">
        <v>43684.379093993055</v>
      </c>
      <c r="O13" s="9">
        <v>43684.375399999997</v>
      </c>
      <c r="P13" s="10" t="s">
        <v>32</v>
      </c>
      <c r="R13">
        <v>15</v>
      </c>
      <c r="S13" s="7">
        <f>VLOOKUP(R13, ELDU_calibinput_ratios2012!$B$3:$H$44, 7,FALSE)</f>
        <v>0.47564893912742101</v>
      </c>
      <c r="U13" t="str">
        <f>[2]RunID!$A$5</f>
        <v>43614.9002</v>
      </c>
      <c r="V13">
        <v>2</v>
      </c>
      <c r="W13">
        <v>1</v>
      </c>
      <c r="X13">
        <v>18</v>
      </c>
      <c r="Y13">
        <f t="shared" si="0"/>
        <v>4</v>
      </c>
      <c r="Z13">
        <f t="shared" si="0"/>
        <v>8</v>
      </c>
      <c r="AA13">
        <f t="shared" si="1"/>
        <v>1</v>
      </c>
      <c r="AB13">
        <f t="shared" si="2"/>
        <v>13.876379885224333</v>
      </c>
      <c r="AF13" t="s">
        <v>33</v>
      </c>
      <c r="AG13">
        <v>2</v>
      </c>
      <c r="AH13">
        <v>1</v>
      </c>
      <c r="AI13">
        <v>18</v>
      </c>
      <c r="AJ13">
        <v>4</v>
      </c>
      <c r="AK13">
        <v>8</v>
      </c>
      <c r="AL13">
        <v>1</v>
      </c>
      <c r="AM13">
        <v>15.662488616797409</v>
      </c>
    </row>
    <row r="14" spans="1:40" x14ac:dyDescent="0.3">
      <c r="A14" s="9">
        <v>18</v>
      </c>
      <c r="B14" s="10" t="s">
        <v>27</v>
      </c>
      <c r="C14" s="10" t="s">
        <v>28</v>
      </c>
      <c r="D14" s="10" t="s">
        <v>29</v>
      </c>
      <c r="E14" s="9">
        <v>2</v>
      </c>
      <c r="F14" s="9">
        <v>9999</v>
      </c>
      <c r="G14" s="9">
        <v>3</v>
      </c>
      <c r="H14" s="9">
        <v>8</v>
      </c>
      <c r="I14" s="10" t="s">
        <v>39</v>
      </c>
      <c r="J14" s="9">
        <v>3</v>
      </c>
      <c r="K14" s="10" t="s">
        <v>35</v>
      </c>
      <c r="L14" s="9">
        <v>22.166755925943313</v>
      </c>
      <c r="M14" s="9">
        <v>2</v>
      </c>
      <c r="N14" s="11">
        <v>43684.379093993055</v>
      </c>
      <c r="O14" s="9">
        <v>43684.375399999997</v>
      </c>
      <c r="P14" s="10" t="s">
        <v>32</v>
      </c>
      <c r="R14">
        <v>16</v>
      </c>
      <c r="S14">
        <v>1</v>
      </c>
      <c r="U14" t="str">
        <f>[2]RunID!$A$5</f>
        <v>43614.9002</v>
      </c>
      <c r="V14">
        <v>2</v>
      </c>
      <c r="W14">
        <v>1</v>
      </c>
      <c r="X14">
        <v>18</v>
      </c>
      <c r="Y14">
        <f t="shared" si="0"/>
        <v>3</v>
      </c>
      <c r="Z14">
        <f t="shared" si="0"/>
        <v>8</v>
      </c>
      <c r="AA14">
        <f t="shared" si="1"/>
        <v>3</v>
      </c>
      <c r="AB14">
        <f t="shared" si="2"/>
        <v>22.166755925943313</v>
      </c>
      <c r="AF14" t="s">
        <v>33</v>
      </c>
      <c r="AG14">
        <v>2</v>
      </c>
      <c r="AH14">
        <v>1</v>
      </c>
      <c r="AI14">
        <v>18</v>
      </c>
      <c r="AJ14">
        <v>3</v>
      </c>
      <c r="AK14">
        <v>8</v>
      </c>
      <c r="AL14">
        <v>2</v>
      </c>
      <c r="AM14">
        <v>2.5859038326637349</v>
      </c>
    </row>
    <row r="15" spans="1:40" x14ac:dyDescent="0.3">
      <c r="A15" s="9">
        <v>18</v>
      </c>
      <c r="B15" s="10" t="s">
        <v>27</v>
      </c>
      <c r="C15" s="10" t="s">
        <v>28</v>
      </c>
      <c r="D15" s="10" t="s">
        <v>29</v>
      </c>
      <c r="E15" s="9">
        <v>2</v>
      </c>
      <c r="F15" s="9">
        <v>9999</v>
      </c>
      <c r="G15" s="9">
        <v>4</v>
      </c>
      <c r="H15" s="9">
        <v>8</v>
      </c>
      <c r="I15" s="10" t="s">
        <v>39</v>
      </c>
      <c r="J15" s="9">
        <v>3</v>
      </c>
      <c r="K15" s="10" t="s">
        <v>35</v>
      </c>
      <c r="L15" s="9">
        <v>4.29</v>
      </c>
      <c r="M15" s="9">
        <v>1</v>
      </c>
      <c r="N15" s="11">
        <v>43684.379093993055</v>
      </c>
      <c r="O15" s="9">
        <v>43684.375399999997</v>
      </c>
      <c r="P15" s="10" t="s">
        <v>32</v>
      </c>
      <c r="R15">
        <v>17</v>
      </c>
      <c r="S15">
        <v>1</v>
      </c>
      <c r="U15" t="str">
        <f>[2]RunID!$A$5</f>
        <v>43614.9002</v>
      </c>
      <c r="V15">
        <v>2</v>
      </c>
      <c r="W15">
        <v>1</v>
      </c>
      <c r="X15">
        <v>18</v>
      </c>
      <c r="Y15">
        <f t="shared" si="0"/>
        <v>4</v>
      </c>
      <c r="Z15">
        <f t="shared" si="0"/>
        <v>8</v>
      </c>
      <c r="AA15">
        <f t="shared" si="1"/>
        <v>3</v>
      </c>
      <c r="AB15">
        <f t="shared" si="2"/>
        <v>4.29</v>
      </c>
      <c r="AF15" t="s">
        <v>33</v>
      </c>
      <c r="AG15">
        <v>2</v>
      </c>
      <c r="AH15">
        <v>1</v>
      </c>
      <c r="AI15">
        <v>18</v>
      </c>
      <c r="AJ15">
        <v>3</v>
      </c>
      <c r="AK15">
        <v>8</v>
      </c>
      <c r="AL15">
        <v>3</v>
      </c>
      <c r="AM15">
        <v>76.455519153825236</v>
      </c>
    </row>
    <row r="16" spans="1:40" x14ac:dyDescent="0.3">
      <c r="A16" s="9">
        <v>18</v>
      </c>
      <c r="B16" s="10" t="s">
        <v>27</v>
      </c>
      <c r="C16" s="10" t="s">
        <v>28</v>
      </c>
      <c r="D16" s="10" t="s">
        <v>29</v>
      </c>
      <c r="E16" s="9">
        <v>2</v>
      </c>
      <c r="F16" s="9">
        <v>9999</v>
      </c>
      <c r="G16" s="9">
        <v>4</v>
      </c>
      <c r="H16" s="9">
        <v>9</v>
      </c>
      <c r="I16" s="10" t="s">
        <v>40</v>
      </c>
      <c r="J16" s="9">
        <v>2</v>
      </c>
      <c r="K16" s="10" t="s">
        <v>34</v>
      </c>
      <c r="L16" s="9">
        <v>3.09</v>
      </c>
      <c r="M16" s="9">
        <v>1</v>
      </c>
      <c r="N16" s="11">
        <v>43684.379093993055</v>
      </c>
      <c r="O16" s="9">
        <v>43684.375399999997</v>
      </c>
      <c r="P16" s="10" t="s">
        <v>32</v>
      </c>
      <c r="R16">
        <v>18</v>
      </c>
      <c r="S16">
        <v>1</v>
      </c>
      <c r="U16" t="str">
        <f>[2]RunID!$A$5</f>
        <v>43614.9002</v>
      </c>
      <c r="V16">
        <v>2</v>
      </c>
      <c r="W16">
        <v>1</v>
      </c>
      <c r="X16">
        <v>18</v>
      </c>
      <c r="Y16">
        <f t="shared" si="0"/>
        <v>4</v>
      </c>
      <c r="Z16">
        <f t="shared" si="0"/>
        <v>9</v>
      </c>
      <c r="AA16">
        <f t="shared" si="1"/>
        <v>2</v>
      </c>
      <c r="AB16">
        <f t="shared" si="2"/>
        <v>3.09</v>
      </c>
      <c r="AF16" t="s">
        <v>33</v>
      </c>
      <c r="AG16">
        <v>2</v>
      </c>
      <c r="AH16">
        <v>1</v>
      </c>
      <c r="AI16">
        <v>18</v>
      </c>
      <c r="AJ16">
        <v>4</v>
      </c>
      <c r="AK16">
        <v>8</v>
      </c>
      <c r="AL16">
        <v>3</v>
      </c>
      <c r="AM16">
        <v>4.29</v>
      </c>
    </row>
    <row r="17" spans="1:39" x14ac:dyDescent="0.3">
      <c r="A17" s="9">
        <v>18</v>
      </c>
      <c r="B17" s="10" t="s">
        <v>27</v>
      </c>
      <c r="C17" s="10" t="s">
        <v>28</v>
      </c>
      <c r="D17" s="10" t="s">
        <v>29</v>
      </c>
      <c r="E17" s="9">
        <v>2</v>
      </c>
      <c r="F17" s="9">
        <v>9999</v>
      </c>
      <c r="G17" s="9">
        <v>3</v>
      </c>
      <c r="H17" s="9">
        <v>10</v>
      </c>
      <c r="I17" s="10" t="s">
        <v>41</v>
      </c>
      <c r="J17" s="9">
        <v>1</v>
      </c>
      <c r="K17" s="10" t="s">
        <v>31</v>
      </c>
      <c r="L17" s="9">
        <v>8.6999999999999993</v>
      </c>
      <c r="M17" s="9">
        <v>3</v>
      </c>
      <c r="N17" s="11">
        <v>43684.379093993055</v>
      </c>
      <c r="O17" s="9">
        <v>43684.375399999997</v>
      </c>
      <c r="P17" s="10" t="s">
        <v>32</v>
      </c>
      <c r="R17">
        <v>22</v>
      </c>
      <c r="S17">
        <v>1</v>
      </c>
      <c r="U17" t="str">
        <f>[2]RunID!$A$5</f>
        <v>43614.9002</v>
      </c>
      <c r="V17">
        <v>2</v>
      </c>
      <c r="W17">
        <v>1</v>
      </c>
      <c r="X17">
        <v>18</v>
      </c>
      <c r="Y17">
        <f t="shared" si="0"/>
        <v>3</v>
      </c>
      <c r="Z17">
        <f t="shared" si="0"/>
        <v>10</v>
      </c>
      <c r="AA17">
        <f t="shared" si="1"/>
        <v>1</v>
      </c>
      <c r="AB17">
        <f t="shared" si="2"/>
        <v>8.6999999999999993</v>
      </c>
      <c r="AF17" t="s">
        <v>33</v>
      </c>
      <c r="AG17">
        <v>2</v>
      </c>
      <c r="AH17">
        <v>1</v>
      </c>
      <c r="AI17">
        <v>18</v>
      </c>
      <c r="AJ17">
        <v>4</v>
      </c>
      <c r="AK17">
        <v>9</v>
      </c>
      <c r="AL17">
        <v>2</v>
      </c>
      <c r="AM17">
        <v>3.09</v>
      </c>
    </row>
    <row r="18" spans="1:39" x14ac:dyDescent="0.3">
      <c r="A18" s="9">
        <v>18</v>
      </c>
      <c r="B18" s="10" t="s">
        <v>27</v>
      </c>
      <c r="C18" s="10" t="s">
        <v>28</v>
      </c>
      <c r="D18" s="10" t="s">
        <v>29</v>
      </c>
      <c r="E18" s="9">
        <v>2</v>
      </c>
      <c r="F18" s="9">
        <v>9999</v>
      </c>
      <c r="G18" s="9">
        <v>4</v>
      </c>
      <c r="H18" s="9">
        <v>10</v>
      </c>
      <c r="I18" s="10" t="s">
        <v>41</v>
      </c>
      <c r="J18" s="9">
        <v>1</v>
      </c>
      <c r="K18" s="10" t="s">
        <v>31</v>
      </c>
      <c r="L18" s="9">
        <v>10.042023752444877</v>
      </c>
      <c r="M18" s="9">
        <v>3</v>
      </c>
      <c r="N18" s="11">
        <v>43684.379093993055</v>
      </c>
      <c r="O18" s="9">
        <v>43684.375399999997</v>
      </c>
      <c r="P18" s="10" t="s">
        <v>32</v>
      </c>
      <c r="R18">
        <v>36</v>
      </c>
      <c r="S18" s="7">
        <f>VLOOKUP(R18, ELDU_calibinput_ratios2012!$B$3:$H$44, 7,FALSE)</f>
        <v>0.17723204239594201</v>
      </c>
      <c r="U18" t="str">
        <f>[2]RunID!$A$5</f>
        <v>43614.9002</v>
      </c>
      <c r="V18">
        <v>2</v>
      </c>
      <c r="W18">
        <v>1</v>
      </c>
      <c r="X18">
        <v>18</v>
      </c>
      <c r="Y18">
        <f t="shared" si="0"/>
        <v>4</v>
      </c>
      <c r="Z18">
        <f t="shared" si="0"/>
        <v>10</v>
      </c>
      <c r="AA18">
        <f t="shared" si="1"/>
        <v>1</v>
      </c>
      <c r="AB18">
        <f t="shared" si="2"/>
        <v>10.042023752444877</v>
      </c>
      <c r="AF18" t="s">
        <v>33</v>
      </c>
      <c r="AG18">
        <v>2</v>
      </c>
      <c r="AH18">
        <v>1</v>
      </c>
      <c r="AI18">
        <v>18</v>
      </c>
      <c r="AJ18">
        <v>3</v>
      </c>
      <c r="AK18">
        <v>10</v>
      </c>
      <c r="AL18">
        <v>1</v>
      </c>
      <c r="AM18">
        <v>8.6999999999999993</v>
      </c>
    </row>
    <row r="19" spans="1:39" x14ac:dyDescent="0.3">
      <c r="A19" s="9">
        <v>18</v>
      </c>
      <c r="B19" s="10" t="s">
        <v>27</v>
      </c>
      <c r="C19" s="10" t="s">
        <v>28</v>
      </c>
      <c r="D19" s="10" t="s">
        <v>29</v>
      </c>
      <c r="E19" s="9">
        <v>2</v>
      </c>
      <c r="F19" s="9">
        <v>9999</v>
      </c>
      <c r="G19" s="9">
        <v>3</v>
      </c>
      <c r="H19" s="9">
        <v>10</v>
      </c>
      <c r="I19" s="10" t="s">
        <v>41</v>
      </c>
      <c r="J19" s="9">
        <v>2</v>
      </c>
      <c r="K19" s="10" t="s">
        <v>34</v>
      </c>
      <c r="L19" s="9">
        <v>151.94559728944836</v>
      </c>
      <c r="M19" s="9">
        <v>24</v>
      </c>
      <c r="N19" s="11">
        <v>43684.379093993055</v>
      </c>
      <c r="O19" s="9">
        <v>43684.375399999997</v>
      </c>
      <c r="P19" s="10" t="s">
        <v>32</v>
      </c>
      <c r="R19">
        <v>41</v>
      </c>
      <c r="S19" s="7">
        <f>VLOOKUP(R19, ELDU_calibinput_ratios2012!$B$3:$H$44, 7,FALSE)</f>
        <v>0.45728392615507402</v>
      </c>
      <c r="U19" t="str">
        <f>[2]RunID!$A$5</f>
        <v>43614.9002</v>
      </c>
      <c r="V19">
        <v>2</v>
      </c>
      <c r="W19">
        <v>1</v>
      </c>
      <c r="X19">
        <v>18</v>
      </c>
      <c r="Y19">
        <f t="shared" si="0"/>
        <v>3</v>
      </c>
      <c r="Z19">
        <f t="shared" si="0"/>
        <v>10</v>
      </c>
      <c r="AA19">
        <f t="shared" si="1"/>
        <v>2</v>
      </c>
      <c r="AB19">
        <f t="shared" si="2"/>
        <v>151.94559728944836</v>
      </c>
      <c r="AF19" t="s">
        <v>33</v>
      </c>
      <c r="AG19">
        <v>2</v>
      </c>
      <c r="AH19">
        <v>1</v>
      </c>
      <c r="AI19">
        <v>18</v>
      </c>
      <c r="AJ19">
        <v>4</v>
      </c>
      <c r="AK19">
        <v>10</v>
      </c>
      <c r="AL19">
        <v>1</v>
      </c>
      <c r="AM19">
        <v>11.110078731341805</v>
      </c>
    </row>
    <row r="20" spans="1:39" x14ac:dyDescent="0.3">
      <c r="A20" s="9">
        <v>18</v>
      </c>
      <c r="B20" s="10" t="s">
        <v>27</v>
      </c>
      <c r="C20" s="10" t="s">
        <v>28</v>
      </c>
      <c r="D20" s="10" t="s">
        <v>29</v>
      </c>
      <c r="E20" s="9">
        <v>2</v>
      </c>
      <c r="F20" s="9">
        <v>9999</v>
      </c>
      <c r="G20" s="9">
        <v>4</v>
      </c>
      <c r="H20" s="9">
        <v>10</v>
      </c>
      <c r="I20" s="10" t="s">
        <v>41</v>
      </c>
      <c r="J20" s="9">
        <v>2</v>
      </c>
      <c r="K20" s="10" t="s">
        <v>34</v>
      </c>
      <c r="L20" s="9">
        <v>45.440991717954653</v>
      </c>
      <c r="M20" s="9">
        <v>11</v>
      </c>
      <c r="N20" s="11">
        <v>43684.379093993055</v>
      </c>
      <c r="O20" s="9">
        <v>43684.375399999997</v>
      </c>
      <c r="P20" s="10" t="s">
        <v>32</v>
      </c>
      <c r="R20">
        <v>42</v>
      </c>
      <c r="S20" s="7">
        <f>VLOOKUP(R20, ELDU_calibinput_ratios2012!$B$3:$H$44, 7,FALSE)</f>
        <v>0.59431422471016004</v>
      </c>
      <c r="U20" t="str">
        <f>[2]RunID!$A$5</f>
        <v>43614.9002</v>
      </c>
      <c r="V20">
        <v>2</v>
      </c>
      <c r="W20">
        <v>1</v>
      </c>
      <c r="X20">
        <v>18</v>
      </c>
      <c r="Y20">
        <f t="shared" si="0"/>
        <v>4</v>
      </c>
      <c r="Z20">
        <f t="shared" si="0"/>
        <v>10</v>
      </c>
      <c r="AA20">
        <f t="shared" si="1"/>
        <v>2</v>
      </c>
      <c r="AB20">
        <f t="shared" si="2"/>
        <v>45.440991717954653</v>
      </c>
      <c r="AF20" t="s">
        <v>33</v>
      </c>
      <c r="AG20">
        <v>2</v>
      </c>
      <c r="AH20">
        <v>1</v>
      </c>
      <c r="AI20">
        <v>18</v>
      </c>
      <c r="AJ20">
        <v>3</v>
      </c>
      <c r="AK20">
        <v>10</v>
      </c>
      <c r="AL20">
        <v>2</v>
      </c>
      <c r="AM20">
        <v>169.80678570576572</v>
      </c>
    </row>
    <row r="21" spans="1:39" x14ac:dyDescent="0.3">
      <c r="A21" s="9">
        <v>18</v>
      </c>
      <c r="B21" s="10" t="s">
        <v>27</v>
      </c>
      <c r="C21" s="10" t="s">
        <v>28</v>
      </c>
      <c r="D21" s="10" t="s">
        <v>29</v>
      </c>
      <c r="E21" s="9">
        <v>2</v>
      </c>
      <c r="F21" s="9">
        <v>9999</v>
      </c>
      <c r="G21" s="9">
        <v>3</v>
      </c>
      <c r="H21" s="9">
        <v>10</v>
      </c>
      <c r="I21" s="10" t="s">
        <v>41</v>
      </c>
      <c r="J21" s="9">
        <v>3</v>
      </c>
      <c r="K21" s="10" t="s">
        <v>35</v>
      </c>
      <c r="L21" s="9">
        <v>39.010674469894795</v>
      </c>
      <c r="M21" s="9">
        <v>11</v>
      </c>
      <c r="N21" s="11">
        <v>43684.379093993055</v>
      </c>
      <c r="O21" s="9">
        <v>43684.375399999997</v>
      </c>
      <c r="P21" s="10" t="s">
        <v>32</v>
      </c>
      <c r="R21">
        <v>43</v>
      </c>
      <c r="S21" s="7">
        <f>VLOOKUP(R21, ELDU_calibinput_ratios2012!$B$3:$H$44, 7,FALSE)</f>
        <v>3.9186258053730998</v>
      </c>
      <c r="U21" t="str">
        <f>[2]RunID!$A$5</f>
        <v>43614.9002</v>
      </c>
      <c r="V21">
        <v>2</v>
      </c>
      <c r="W21">
        <v>1</v>
      </c>
      <c r="X21">
        <v>18</v>
      </c>
      <c r="Y21">
        <f t="shared" si="0"/>
        <v>3</v>
      </c>
      <c r="Z21">
        <f t="shared" si="0"/>
        <v>10</v>
      </c>
      <c r="AA21">
        <f t="shared" si="1"/>
        <v>3</v>
      </c>
      <c r="AB21">
        <f t="shared" si="2"/>
        <v>39.010674469894795</v>
      </c>
      <c r="AF21" t="s">
        <v>33</v>
      </c>
      <c r="AG21">
        <v>2</v>
      </c>
      <c r="AH21">
        <v>1</v>
      </c>
      <c r="AI21">
        <v>18</v>
      </c>
      <c r="AJ21">
        <v>4</v>
      </c>
      <c r="AK21">
        <v>10</v>
      </c>
      <c r="AL21">
        <v>2</v>
      </c>
      <c r="AM21">
        <v>49.702845020923633</v>
      </c>
    </row>
    <row r="22" spans="1:39" x14ac:dyDescent="0.3">
      <c r="A22" s="9">
        <v>18</v>
      </c>
      <c r="B22" s="10" t="s">
        <v>27</v>
      </c>
      <c r="C22" s="10" t="s">
        <v>28</v>
      </c>
      <c r="D22" s="10" t="s">
        <v>29</v>
      </c>
      <c r="E22" s="9">
        <v>2</v>
      </c>
      <c r="F22" s="9">
        <v>9999</v>
      </c>
      <c r="G22" s="9">
        <v>4</v>
      </c>
      <c r="H22" s="9">
        <v>10</v>
      </c>
      <c r="I22" s="10" t="s">
        <v>41</v>
      </c>
      <c r="J22" s="9">
        <v>3</v>
      </c>
      <c r="K22" s="10" t="s">
        <v>35</v>
      </c>
      <c r="L22" s="9">
        <v>4.2562917957808599</v>
      </c>
      <c r="M22" s="9">
        <v>1</v>
      </c>
      <c r="N22" s="11">
        <v>43684.379093993055</v>
      </c>
      <c r="O22" s="9">
        <v>43684.375399999997</v>
      </c>
      <c r="P22" s="10" t="s">
        <v>32</v>
      </c>
      <c r="R22">
        <v>45</v>
      </c>
      <c r="S22" s="7">
        <f>VLOOKUP(R22, ELDU_calibinput_ratios2012!$B$3:$H$44, 7,FALSE)</f>
        <v>0.19050220907714099</v>
      </c>
      <c r="U22" t="str">
        <f>[2]RunID!$A$5</f>
        <v>43614.9002</v>
      </c>
      <c r="V22">
        <v>2</v>
      </c>
      <c r="W22">
        <v>1</v>
      </c>
      <c r="X22">
        <v>18</v>
      </c>
      <c r="Y22">
        <f t="shared" si="0"/>
        <v>4</v>
      </c>
      <c r="Z22">
        <f t="shared" si="0"/>
        <v>10</v>
      </c>
      <c r="AA22">
        <f t="shared" si="1"/>
        <v>3</v>
      </c>
      <c r="AB22">
        <f t="shared" si="2"/>
        <v>4.2562917957808599</v>
      </c>
      <c r="AF22" t="s">
        <v>33</v>
      </c>
      <c r="AG22">
        <v>2</v>
      </c>
      <c r="AH22">
        <v>1</v>
      </c>
      <c r="AI22">
        <v>18</v>
      </c>
      <c r="AJ22">
        <v>3</v>
      </c>
      <c r="AK22">
        <v>10</v>
      </c>
      <c r="AL22">
        <v>3</v>
      </c>
      <c r="AM22">
        <v>41.193215725900373</v>
      </c>
    </row>
    <row r="23" spans="1:39" x14ac:dyDescent="0.3">
      <c r="A23" s="9">
        <v>18</v>
      </c>
      <c r="B23" s="10" t="s">
        <v>27</v>
      </c>
      <c r="C23" s="10" t="s">
        <v>28</v>
      </c>
      <c r="D23" s="10" t="s">
        <v>29</v>
      </c>
      <c r="E23" s="9">
        <v>2</v>
      </c>
      <c r="F23" s="9">
        <v>9999</v>
      </c>
      <c r="G23" s="9">
        <v>3</v>
      </c>
      <c r="H23" s="9">
        <v>11</v>
      </c>
      <c r="I23" s="10" t="s">
        <v>58</v>
      </c>
      <c r="J23" s="9">
        <v>1</v>
      </c>
      <c r="K23" s="10" t="s">
        <v>31</v>
      </c>
      <c r="L23" s="9">
        <v>11.360254087442096</v>
      </c>
      <c r="M23" s="9">
        <v>2</v>
      </c>
      <c r="N23" s="11">
        <v>43684.379093993055</v>
      </c>
      <c r="O23" s="9">
        <v>43684.375399999997</v>
      </c>
      <c r="P23" s="10" t="s">
        <v>32</v>
      </c>
      <c r="R23">
        <v>46</v>
      </c>
      <c r="S23" s="7">
        <v>0</v>
      </c>
      <c r="U23" t="str">
        <f>[2]RunID!$A$5</f>
        <v>43614.9002</v>
      </c>
      <c r="V23">
        <v>2</v>
      </c>
      <c r="W23">
        <v>1</v>
      </c>
      <c r="X23">
        <v>18</v>
      </c>
      <c r="Y23">
        <f t="shared" si="0"/>
        <v>3</v>
      </c>
      <c r="Z23">
        <f t="shared" si="0"/>
        <v>11</v>
      </c>
      <c r="AA23">
        <f t="shared" si="1"/>
        <v>1</v>
      </c>
      <c r="AB23">
        <f t="shared" si="2"/>
        <v>11.360254087442096</v>
      </c>
      <c r="AF23" t="s">
        <v>33</v>
      </c>
      <c r="AG23">
        <v>2</v>
      </c>
      <c r="AH23">
        <v>1</v>
      </c>
      <c r="AI23">
        <v>18</v>
      </c>
      <c r="AJ23">
        <v>4</v>
      </c>
      <c r="AK23">
        <v>10</v>
      </c>
      <c r="AL23">
        <v>3</v>
      </c>
      <c r="AM23">
        <v>4.8041436132899724</v>
      </c>
    </row>
    <row r="24" spans="1:39" x14ac:dyDescent="0.3">
      <c r="A24" s="9">
        <v>18</v>
      </c>
      <c r="B24" s="10" t="s">
        <v>27</v>
      </c>
      <c r="C24" s="10" t="s">
        <v>28</v>
      </c>
      <c r="D24" s="10" t="s">
        <v>29</v>
      </c>
      <c r="E24" s="9">
        <v>2</v>
      </c>
      <c r="F24" s="9">
        <v>9999</v>
      </c>
      <c r="G24" s="9">
        <v>4</v>
      </c>
      <c r="H24" s="9">
        <v>11</v>
      </c>
      <c r="I24" s="10" t="s">
        <v>58</v>
      </c>
      <c r="J24" s="9">
        <v>1</v>
      </c>
      <c r="K24" s="10" t="s">
        <v>31</v>
      </c>
      <c r="L24" s="9">
        <v>39.59378721612142</v>
      </c>
      <c r="M24" s="9">
        <v>5</v>
      </c>
      <c r="N24" s="11">
        <v>43684.379093993055</v>
      </c>
      <c r="O24" s="9">
        <v>43684.375399999997</v>
      </c>
      <c r="P24" s="10" t="s">
        <v>32</v>
      </c>
      <c r="R24">
        <v>48</v>
      </c>
      <c r="S24" s="7">
        <v>0</v>
      </c>
      <c r="U24" t="str">
        <f>[2]RunID!$A$5</f>
        <v>43614.9002</v>
      </c>
      <c r="V24">
        <v>2</v>
      </c>
      <c r="W24">
        <v>1</v>
      </c>
      <c r="X24">
        <v>18</v>
      </c>
      <c r="Y24">
        <f t="shared" si="0"/>
        <v>4</v>
      </c>
      <c r="Z24">
        <f t="shared" si="0"/>
        <v>11</v>
      </c>
      <c r="AA24">
        <f t="shared" si="1"/>
        <v>1</v>
      </c>
      <c r="AB24">
        <f t="shared" si="2"/>
        <v>39.59378721612142</v>
      </c>
      <c r="AF24" t="s">
        <v>33</v>
      </c>
      <c r="AG24">
        <v>2</v>
      </c>
      <c r="AH24">
        <v>1</v>
      </c>
      <c r="AI24">
        <v>18</v>
      </c>
      <c r="AJ24">
        <v>3</v>
      </c>
      <c r="AK24">
        <v>11</v>
      </c>
      <c r="AL24">
        <v>1</v>
      </c>
      <c r="AM24">
        <v>12.76702397331589</v>
      </c>
    </row>
    <row r="25" spans="1:39" x14ac:dyDescent="0.3">
      <c r="A25" s="9">
        <v>18</v>
      </c>
      <c r="B25" s="10" t="s">
        <v>27</v>
      </c>
      <c r="C25" s="10" t="s">
        <v>28</v>
      </c>
      <c r="D25" s="10" t="s">
        <v>29</v>
      </c>
      <c r="E25" s="9">
        <v>2</v>
      </c>
      <c r="F25" s="9">
        <v>9999</v>
      </c>
      <c r="G25" s="9">
        <v>2</v>
      </c>
      <c r="H25" s="9">
        <v>11</v>
      </c>
      <c r="I25" s="10" t="s">
        <v>58</v>
      </c>
      <c r="J25" s="9">
        <v>2</v>
      </c>
      <c r="K25" s="10" t="s">
        <v>34</v>
      </c>
      <c r="L25" s="9">
        <v>9.44</v>
      </c>
      <c r="M25" s="9">
        <v>2</v>
      </c>
      <c r="N25" s="11">
        <v>43684.379094004631</v>
      </c>
      <c r="O25" s="9">
        <v>43684.375399999997</v>
      </c>
      <c r="P25" s="10" t="s">
        <v>32</v>
      </c>
      <c r="R25">
        <v>49</v>
      </c>
      <c r="S25" s="7">
        <v>1</v>
      </c>
      <c r="U25" t="str">
        <f>[2]RunID!$A$5</f>
        <v>43614.9002</v>
      </c>
      <c r="V25">
        <v>2</v>
      </c>
      <c r="W25">
        <v>1</v>
      </c>
      <c r="X25">
        <v>18</v>
      </c>
      <c r="Y25">
        <f t="shared" si="0"/>
        <v>2</v>
      </c>
      <c r="Z25">
        <f t="shared" si="0"/>
        <v>11</v>
      </c>
      <c r="AA25">
        <f t="shared" si="1"/>
        <v>2</v>
      </c>
      <c r="AB25">
        <f t="shared" si="2"/>
        <v>9.44</v>
      </c>
      <c r="AF25" t="s">
        <v>33</v>
      </c>
      <c r="AG25">
        <v>2</v>
      </c>
      <c r="AH25">
        <v>1</v>
      </c>
      <c r="AI25">
        <v>18</v>
      </c>
      <c r="AJ25">
        <v>4</v>
      </c>
      <c r="AK25">
        <v>11</v>
      </c>
      <c r="AL25">
        <v>1</v>
      </c>
      <c r="AM25">
        <v>43.570545415146654</v>
      </c>
    </row>
    <row r="26" spans="1:39" x14ac:dyDescent="0.3">
      <c r="A26" s="9">
        <v>18</v>
      </c>
      <c r="B26" s="10" t="s">
        <v>27</v>
      </c>
      <c r="C26" s="10" t="s">
        <v>28</v>
      </c>
      <c r="D26" s="10" t="s">
        <v>29</v>
      </c>
      <c r="E26" s="9">
        <v>2</v>
      </c>
      <c r="F26" s="9">
        <v>9999</v>
      </c>
      <c r="G26" s="9">
        <v>3</v>
      </c>
      <c r="H26" s="9">
        <v>11</v>
      </c>
      <c r="I26" s="10" t="s">
        <v>58</v>
      </c>
      <c r="J26" s="9">
        <v>2</v>
      </c>
      <c r="K26" s="10" t="s">
        <v>34</v>
      </c>
      <c r="L26" s="9">
        <v>57.500750897081275</v>
      </c>
      <c r="M26" s="9">
        <v>17</v>
      </c>
      <c r="N26" s="11">
        <v>43684.379094004631</v>
      </c>
      <c r="O26" s="9">
        <v>43684.375399999997</v>
      </c>
      <c r="P26" s="10" t="s">
        <v>32</v>
      </c>
      <c r="R26">
        <v>51</v>
      </c>
      <c r="S26" s="7">
        <v>0</v>
      </c>
      <c r="U26" t="str">
        <f>[2]RunID!$A$5</f>
        <v>43614.9002</v>
      </c>
      <c r="V26">
        <v>2</v>
      </c>
      <c r="W26">
        <v>1</v>
      </c>
      <c r="X26">
        <v>18</v>
      </c>
      <c r="Y26">
        <f t="shared" si="0"/>
        <v>3</v>
      </c>
      <c r="Z26">
        <f t="shared" si="0"/>
        <v>11</v>
      </c>
      <c r="AA26">
        <f t="shared" si="1"/>
        <v>2</v>
      </c>
      <c r="AB26">
        <f t="shared" si="2"/>
        <v>57.500750897081275</v>
      </c>
      <c r="AF26" t="s">
        <v>33</v>
      </c>
      <c r="AG26">
        <v>2</v>
      </c>
      <c r="AH26">
        <v>1</v>
      </c>
      <c r="AI26">
        <v>18</v>
      </c>
      <c r="AJ26">
        <v>2</v>
      </c>
      <c r="AK26">
        <v>11</v>
      </c>
      <c r="AL26">
        <v>2</v>
      </c>
      <c r="AM26">
        <v>9.44</v>
      </c>
    </row>
    <row r="27" spans="1:39" x14ac:dyDescent="0.3">
      <c r="A27" s="9">
        <v>18</v>
      </c>
      <c r="B27" s="10" t="s">
        <v>27</v>
      </c>
      <c r="C27" s="10" t="s">
        <v>28</v>
      </c>
      <c r="D27" s="10" t="s">
        <v>29</v>
      </c>
      <c r="E27" s="9">
        <v>2</v>
      </c>
      <c r="F27" s="9">
        <v>9999</v>
      </c>
      <c r="G27" s="9">
        <v>4</v>
      </c>
      <c r="H27" s="9">
        <v>11</v>
      </c>
      <c r="I27" s="10" t="s">
        <v>58</v>
      </c>
      <c r="J27" s="9">
        <v>2</v>
      </c>
      <c r="K27" s="10" t="s">
        <v>34</v>
      </c>
      <c r="L27" s="9">
        <v>17.021042559804961</v>
      </c>
      <c r="M27" s="9">
        <v>4</v>
      </c>
      <c r="N27" s="11">
        <v>43684.379094004631</v>
      </c>
      <c r="O27" s="9">
        <v>43684.375399999997</v>
      </c>
      <c r="P27" s="10" t="s">
        <v>32</v>
      </c>
      <c r="R27">
        <v>53</v>
      </c>
      <c r="S27" s="7">
        <f>VLOOKUP(R27, ELDU_calibinput_ratios2012!$B$3:$H$44, 7,FALSE)</f>
        <v>0.45402810237666602</v>
      </c>
      <c r="U27" t="str">
        <f>[2]RunID!$A$5</f>
        <v>43614.9002</v>
      </c>
      <c r="V27">
        <v>2</v>
      </c>
      <c r="W27">
        <v>1</v>
      </c>
      <c r="X27">
        <v>18</v>
      </c>
      <c r="Y27">
        <f t="shared" si="0"/>
        <v>4</v>
      </c>
      <c r="Z27">
        <f t="shared" si="0"/>
        <v>11</v>
      </c>
      <c r="AA27">
        <f t="shared" si="1"/>
        <v>2</v>
      </c>
      <c r="AB27">
        <f t="shared" si="2"/>
        <v>17.021042559804961</v>
      </c>
      <c r="AF27" t="s">
        <v>33</v>
      </c>
      <c r="AG27">
        <v>2</v>
      </c>
      <c r="AH27">
        <v>1</v>
      </c>
      <c r="AI27">
        <v>18</v>
      </c>
      <c r="AJ27">
        <v>3</v>
      </c>
      <c r="AK27">
        <v>11</v>
      </c>
      <c r="AL27">
        <v>2</v>
      </c>
      <c r="AM27">
        <v>63.238733532272327</v>
      </c>
    </row>
    <row r="28" spans="1:39" x14ac:dyDescent="0.3">
      <c r="A28" s="9">
        <v>18</v>
      </c>
      <c r="B28" s="10" t="s">
        <v>27</v>
      </c>
      <c r="C28" s="10" t="s">
        <v>28</v>
      </c>
      <c r="D28" s="10" t="s">
        <v>29</v>
      </c>
      <c r="E28" s="9">
        <v>2</v>
      </c>
      <c r="F28" s="9">
        <v>9999</v>
      </c>
      <c r="G28" s="9">
        <v>2</v>
      </c>
      <c r="H28" s="9">
        <v>11</v>
      </c>
      <c r="I28" s="10" t="s">
        <v>58</v>
      </c>
      <c r="J28" s="9">
        <v>3</v>
      </c>
      <c r="K28" s="10" t="s">
        <v>35</v>
      </c>
      <c r="L28" s="9">
        <v>6.5170911504581106</v>
      </c>
      <c r="M28" s="9">
        <v>2</v>
      </c>
      <c r="N28" s="11">
        <v>43684.379094004631</v>
      </c>
      <c r="O28" s="9">
        <v>43684.375399999997</v>
      </c>
      <c r="P28" s="10" t="s">
        <v>32</v>
      </c>
      <c r="R28">
        <v>54</v>
      </c>
      <c r="S28" s="7">
        <f>VLOOKUP(R28, ELDU_calibinput_ratios2012!$B$3:$H$44, 7,FALSE)</f>
        <v>2.7132356792080099</v>
      </c>
      <c r="U28" t="str">
        <f>[2]RunID!$A$5</f>
        <v>43614.9002</v>
      </c>
      <c r="V28">
        <v>2</v>
      </c>
      <c r="W28">
        <v>1</v>
      </c>
      <c r="X28">
        <v>18</v>
      </c>
      <c r="Y28">
        <f t="shared" si="0"/>
        <v>2</v>
      </c>
      <c r="Z28">
        <f t="shared" si="0"/>
        <v>11</v>
      </c>
      <c r="AA28">
        <f t="shared" si="1"/>
        <v>3</v>
      </c>
      <c r="AB28">
        <f t="shared" si="2"/>
        <v>6.5170911504581106</v>
      </c>
      <c r="AF28" t="s">
        <v>33</v>
      </c>
      <c r="AG28">
        <v>2</v>
      </c>
      <c r="AH28">
        <v>1</v>
      </c>
      <c r="AI28">
        <v>18</v>
      </c>
      <c r="AJ28">
        <v>4</v>
      </c>
      <c r="AK28">
        <v>11</v>
      </c>
      <c r="AL28">
        <v>2</v>
      </c>
      <c r="AM28">
        <v>18.065613736099177</v>
      </c>
    </row>
    <row r="29" spans="1:39" x14ac:dyDescent="0.3">
      <c r="A29" s="9">
        <v>18</v>
      </c>
      <c r="B29" s="10" t="s">
        <v>27</v>
      </c>
      <c r="C29" s="10" t="s">
        <v>28</v>
      </c>
      <c r="D29" s="10" t="s">
        <v>29</v>
      </c>
      <c r="E29" s="9">
        <v>2</v>
      </c>
      <c r="F29" s="9">
        <v>9999</v>
      </c>
      <c r="G29" s="9">
        <v>3</v>
      </c>
      <c r="H29" s="9">
        <v>11</v>
      </c>
      <c r="I29" s="10" t="s">
        <v>58</v>
      </c>
      <c r="J29" s="9">
        <v>3</v>
      </c>
      <c r="K29" s="10" t="s">
        <v>35</v>
      </c>
      <c r="L29" s="9">
        <v>280.18156221034758</v>
      </c>
      <c r="M29" s="9">
        <v>33</v>
      </c>
      <c r="N29" s="11">
        <v>43684.379094004631</v>
      </c>
      <c r="O29" s="9">
        <v>43684.375399999997</v>
      </c>
      <c r="P29" s="10" t="s">
        <v>32</v>
      </c>
      <c r="R29">
        <v>56</v>
      </c>
      <c r="S29" s="7">
        <f>VLOOKUP(R29, ELDU_calibinput_ratios2012!$B$3:$H$44, 7,FALSE)</f>
        <v>0.172375459257818</v>
      </c>
      <c r="U29" t="str">
        <f>[2]RunID!$A$5</f>
        <v>43614.9002</v>
      </c>
      <c r="V29">
        <v>2</v>
      </c>
      <c r="W29">
        <v>1</v>
      </c>
      <c r="X29">
        <v>18</v>
      </c>
      <c r="Y29">
        <f t="shared" si="0"/>
        <v>3</v>
      </c>
      <c r="Z29">
        <f t="shared" si="0"/>
        <v>11</v>
      </c>
      <c r="AA29">
        <f t="shared" si="1"/>
        <v>3</v>
      </c>
      <c r="AB29">
        <f t="shared" si="2"/>
        <v>280.18156221034758</v>
      </c>
      <c r="AF29" t="s">
        <v>33</v>
      </c>
      <c r="AG29">
        <v>2</v>
      </c>
      <c r="AH29">
        <v>1</v>
      </c>
      <c r="AI29">
        <v>18</v>
      </c>
      <c r="AJ29">
        <v>2</v>
      </c>
      <c r="AK29">
        <v>11</v>
      </c>
      <c r="AL29">
        <v>3</v>
      </c>
      <c r="AM29">
        <v>6.8327278494396433</v>
      </c>
    </row>
    <row r="30" spans="1:39" x14ac:dyDescent="0.3">
      <c r="A30" s="9">
        <v>18</v>
      </c>
      <c r="B30" s="10" t="s">
        <v>27</v>
      </c>
      <c r="C30" s="10" t="s">
        <v>28</v>
      </c>
      <c r="D30" s="10" t="s">
        <v>29</v>
      </c>
      <c r="E30" s="9">
        <v>2</v>
      </c>
      <c r="F30" s="9">
        <v>9999</v>
      </c>
      <c r="G30" s="9">
        <v>4</v>
      </c>
      <c r="H30" s="9">
        <v>13</v>
      </c>
      <c r="I30" s="10" t="s">
        <v>61</v>
      </c>
      <c r="J30" s="9">
        <v>1</v>
      </c>
      <c r="K30" s="10" t="s">
        <v>31</v>
      </c>
      <c r="L30" s="9">
        <v>54.291850761261294</v>
      </c>
      <c r="M30" s="9">
        <v>2</v>
      </c>
      <c r="N30" s="11">
        <v>43684.379094004631</v>
      </c>
      <c r="O30" s="9">
        <v>43684.375399999997</v>
      </c>
      <c r="P30" s="10" t="s">
        <v>32</v>
      </c>
      <c r="R30">
        <v>57</v>
      </c>
      <c r="S30" s="7">
        <f>VLOOKUP(R30, ELDU_calibinput_ratios2012!$B$3:$H$44, 7,FALSE)</f>
        <v>0.50564861461714705</v>
      </c>
      <c r="U30" t="str">
        <f>[2]RunID!$A$5</f>
        <v>43614.9002</v>
      </c>
      <c r="V30">
        <v>2</v>
      </c>
      <c r="W30">
        <v>1</v>
      </c>
      <c r="X30">
        <v>18</v>
      </c>
      <c r="Y30">
        <f t="shared" si="0"/>
        <v>4</v>
      </c>
      <c r="Z30">
        <f t="shared" si="0"/>
        <v>13</v>
      </c>
      <c r="AA30">
        <f t="shared" si="1"/>
        <v>1</v>
      </c>
      <c r="AB30">
        <f t="shared" si="2"/>
        <v>31.707850335821437</v>
      </c>
      <c r="AF30" t="s">
        <v>33</v>
      </c>
      <c r="AG30">
        <v>2</v>
      </c>
      <c r="AH30">
        <v>1</v>
      </c>
      <c r="AI30">
        <v>18</v>
      </c>
      <c r="AJ30">
        <v>3</v>
      </c>
      <c r="AK30">
        <v>11</v>
      </c>
      <c r="AL30">
        <v>3</v>
      </c>
      <c r="AM30">
        <v>306.51110230513848</v>
      </c>
    </row>
    <row r="31" spans="1:39" x14ac:dyDescent="0.3">
      <c r="A31" s="9">
        <v>18</v>
      </c>
      <c r="B31" s="10" t="s">
        <v>27</v>
      </c>
      <c r="C31" s="10" t="s">
        <v>28</v>
      </c>
      <c r="D31" s="10" t="s">
        <v>29</v>
      </c>
      <c r="E31" s="9">
        <v>2</v>
      </c>
      <c r="F31" s="9">
        <v>9999</v>
      </c>
      <c r="G31" s="9">
        <v>3</v>
      </c>
      <c r="H31" s="9">
        <v>13</v>
      </c>
      <c r="I31" s="10" t="s">
        <v>61</v>
      </c>
      <c r="J31" s="9">
        <v>2</v>
      </c>
      <c r="K31" s="10" t="s">
        <v>34</v>
      </c>
      <c r="L31" s="9">
        <v>4.4625916532294214</v>
      </c>
      <c r="M31" s="9">
        <v>2</v>
      </c>
      <c r="N31" s="11">
        <v>43684.379094004631</v>
      </c>
      <c r="O31" s="9">
        <v>43684.375399999997</v>
      </c>
      <c r="P31" s="10" t="s">
        <v>32</v>
      </c>
      <c r="R31">
        <v>58</v>
      </c>
      <c r="S31">
        <v>0</v>
      </c>
      <c r="U31" t="str">
        <f>[2]RunID!$A$5</f>
        <v>43614.9002</v>
      </c>
      <c r="V31">
        <v>2</v>
      </c>
      <c r="W31">
        <v>1</v>
      </c>
      <c r="X31">
        <v>18</v>
      </c>
      <c r="Y31">
        <f t="shared" si="0"/>
        <v>3</v>
      </c>
      <c r="Z31">
        <f t="shared" si="0"/>
        <v>13</v>
      </c>
      <c r="AA31">
        <f t="shared" si="1"/>
        <v>2</v>
      </c>
      <c r="AB31">
        <f t="shared" si="2"/>
        <v>2.6062693805135106</v>
      </c>
      <c r="AF31" t="s">
        <v>33</v>
      </c>
      <c r="AG31">
        <v>2</v>
      </c>
      <c r="AH31">
        <v>1</v>
      </c>
      <c r="AI31">
        <v>18</v>
      </c>
      <c r="AJ31">
        <v>4</v>
      </c>
      <c r="AK31">
        <v>13</v>
      </c>
      <c r="AL31">
        <v>1</v>
      </c>
      <c r="AM31">
        <v>40.151953941193312</v>
      </c>
    </row>
    <row r="32" spans="1:39" x14ac:dyDescent="0.3">
      <c r="A32" s="9">
        <v>18</v>
      </c>
      <c r="B32" s="10" t="s">
        <v>27</v>
      </c>
      <c r="C32" s="10" t="s">
        <v>28</v>
      </c>
      <c r="D32" s="10" t="s">
        <v>29</v>
      </c>
      <c r="E32" s="9">
        <v>2</v>
      </c>
      <c r="F32" s="9">
        <v>9999</v>
      </c>
      <c r="G32" s="9">
        <v>3</v>
      </c>
      <c r="H32" s="9">
        <v>13</v>
      </c>
      <c r="I32" s="10" t="s">
        <v>61</v>
      </c>
      <c r="J32" s="9">
        <v>3</v>
      </c>
      <c r="K32" s="10" t="s">
        <v>35</v>
      </c>
      <c r="L32" s="9">
        <v>51.368273706771163</v>
      </c>
      <c r="M32" s="9">
        <v>5</v>
      </c>
      <c r="N32" s="11">
        <v>43684.379094016207</v>
      </c>
      <c r="O32" s="9">
        <v>43684.375399999997</v>
      </c>
      <c r="P32" s="10" t="s">
        <v>32</v>
      </c>
      <c r="R32">
        <v>60</v>
      </c>
      <c r="S32">
        <v>0</v>
      </c>
      <c r="U32" t="str">
        <f>[2]RunID!$A$5</f>
        <v>43614.9002</v>
      </c>
      <c r="V32">
        <v>2</v>
      </c>
      <c r="W32">
        <v>1</v>
      </c>
      <c r="X32">
        <v>18</v>
      </c>
      <c r="Y32">
        <f t="shared" si="0"/>
        <v>3</v>
      </c>
      <c r="Z32">
        <f t="shared" si="0"/>
        <v>13</v>
      </c>
      <c r="AA32">
        <f t="shared" si="1"/>
        <v>3</v>
      </c>
      <c r="AB32">
        <f t="shared" si="2"/>
        <v>30.000405435910988</v>
      </c>
      <c r="AF32" t="s">
        <v>33</v>
      </c>
      <c r="AG32">
        <v>2</v>
      </c>
      <c r="AH32">
        <v>1</v>
      </c>
      <c r="AI32">
        <v>18</v>
      </c>
      <c r="AJ32">
        <v>3</v>
      </c>
      <c r="AK32">
        <v>13</v>
      </c>
      <c r="AL32">
        <v>2</v>
      </c>
      <c r="AM32">
        <v>1.6415045476979366</v>
      </c>
    </row>
    <row r="33" spans="1:39" x14ac:dyDescent="0.3">
      <c r="A33" s="9">
        <v>18</v>
      </c>
      <c r="B33" s="10" t="s">
        <v>27</v>
      </c>
      <c r="C33" s="10" t="s">
        <v>28</v>
      </c>
      <c r="D33" s="10" t="s">
        <v>29</v>
      </c>
      <c r="E33" s="9">
        <v>2</v>
      </c>
      <c r="F33" s="9">
        <v>9999</v>
      </c>
      <c r="G33" s="9">
        <v>4</v>
      </c>
      <c r="H33" s="9">
        <v>14</v>
      </c>
      <c r="I33" s="10" t="s">
        <v>62</v>
      </c>
      <c r="J33" s="9">
        <v>1</v>
      </c>
      <c r="K33" s="10" t="s">
        <v>31</v>
      </c>
      <c r="L33" s="9">
        <v>35.097262943326392</v>
      </c>
      <c r="M33" s="9">
        <v>4</v>
      </c>
      <c r="N33" s="11">
        <v>43684.379094016207</v>
      </c>
      <c r="O33" s="9">
        <v>43684.375399999997</v>
      </c>
      <c r="P33" s="10" t="s">
        <v>32</v>
      </c>
      <c r="R33">
        <v>64</v>
      </c>
      <c r="S33">
        <v>0</v>
      </c>
      <c r="U33" t="str">
        <f>[2]RunID!$A$5</f>
        <v>43614.9002</v>
      </c>
      <c r="V33">
        <v>2</v>
      </c>
      <c r="W33">
        <v>1</v>
      </c>
      <c r="X33">
        <v>18</v>
      </c>
      <c r="Y33">
        <f t="shared" si="0"/>
        <v>4</v>
      </c>
      <c r="Z33">
        <f t="shared" si="0"/>
        <v>14</v>
      </c>
      <c r="AA33">
        <f t="shared" si="1"/>
        <v>1</v>
      </c>
      <c r="AB33">
        <f t="shared" si="2"/>
        <v>29.022646855684229</v>
      </c>
      <c r="AF33" t="s">
        <v>33</v>
      </c>
      <c r="AG33">
        <v>2</v>
      </c>
      <c r="AH33">
        <v>1</v>
      </c>
      <c r="AI33">
        <v>18</v>
      </c>
      <c r="AJ33">
        <v>3</v>
      </c>
      <c r="AK33">
        <v>13</v>
      </c>
      <c r="AL33">
        <v>3</v>
      </c>
      <c r="AM33">
        <v>3.8173065343320403</v>
      </c>
    </row>
    <row r="34" spans="1:39" x14ac:dyDescent="0.3">
      <c r="A34" s="9">
        <v>18</v>
      </c>
      <c r="B34" s="10" t="s">
        <v>27</v>
      </c>
      <c r="C34" s="10" t="s">
        <v>28</v>
      </c>
      <c r="D34" s="10" t="s">
        <v>29</v>
      </c>
      <c r="E34" s="9">
        <v>2</v>
      </c>
      <c r="F34" s="9">
        <v>9999</v>
      </c>
      <c r="G34" s="9">
        <v>2</v>
      </c>
      <c r="H34" s="9">
        <v>14</v>
      </c>
      <c r="I34" s="10" t="s">
        <v>62</v>
      </c>
      <c r="J34" s="9">
        <v>3</v>
      </c>
      <c r="K34" s="10" t="s">
        <v>35</v>
      </c>
      <c r="L34" s="9">
        <v>6.09</v>
      </c>
      <c r="M34" s="9">
        <v>1</v>
      </c>
      <c r="N34" s="11">
        <v>43684.379094016207</v>
      </c>
      <c r="O34" s="9">
        <v>43684.375399999997</v>
      </c>
      <c r="P34" s="10" t="s">
        <v>32</v>
      </c>
      <c r="R34">
        <v>67</v>
      </c>
      <c r="S34">
        <v>0</v>
      </c>
      <c r="U34" t="str">
        <f>[2]RunID!$A$5</f>
        <v>43614.9002</v>
      </c>
      <c r="V34">
        <v>2</v>
      </c>
      <c r="W34">
        <v>1</v>
      </c>
      <c r="X34">
        <v>18</v>
      </c>
      <c r="Y34">
        <f t="shared" si="0"/>
        <v>2</v>
      </c>
      <c r="Z34">
        <f t="shared" si="0"/>
        <v>14</v>
      </c>
      <c r="AA34">
        <f t="shared" si="1"/>
        <v>3</v>
      </c>
      <c r="AB34">
        <f t="shared" si="2"/>
        <v>5.0359459550028784</v>
      </c>
      <c r="AF34" t="s">
        <v>33</v>
      </c>
      <c r="AG34">
        <v>2</v>
      </c>
      <c r="AH34">
        <v>1</v>
      </c>
      <c r="AI34">
        <v>18</v>
      </c>
      <c r="AJ34">
        <v>4</v>
      </c>
      <c r="AK34">
        <v>14</v>
      </c>
      <c r="AL34">
        <v>1</v>
      </c>
      <c r="AM34">
        <v>31.915041755183925</v>
      </c>
    </row>
    <row r="35" spans="1:39" x14ac:dyDescent="0.3">
      <c r="A35" s="9">
        <v>18</v>
      </c>
      <c r="B35" s="10" t="s">
        <v>27</v>
      </c>
      <c r="C35" s="10" t="s">
        <v>28</v>
      </c>
      <c r="D35" s="10" t="s">
        <v>29</v>
      </c>
      <c r="E35" s="9">
        <v>2</v>
      </c>
      <c r="F35" s="9">
        <v>9999</v>
      </c>
      <c r="G35" s="9">
        <v>3</v>
      </c>
      <c r="H35" s="9">
        <v>14</v>
      </c>
      <c r="I35" s="10" t="s">
        <v>62</v>
      </c>
      <c r="J35" s="9">
        <v>3</v>
      </c>
      <c r="K35" s="10" t="s">
        <v>35</v>
      </c>
      <c r="L35" s="9">
        <v>3.973986727693354</v>
      </c>
      <c r="M35" s="9">
        <v>1</v>
      </c>
      <c r="N35" s="11">
        <v>43684.379094016207</v>
      </c>
      <c r="O35" s="9">
        <v>43684.375399999997</v>
      </c>
      <c r="P35" s="10" t="s">
        <v>32</v>
      </c>
      <c r="R35">
        <v>74</v>
      </c>
      <c r="S35" s="1">
        <f>S42</f>
        <v>1.0917075465720718</v>
      </c>
      <c r="U35" t="str">
        <f>[2]RunID!$A$5</f>
        <v>43614.9002</v>
      </c>
      <c r="V35">
        <v>2</v>
      </c>
      <c r="W35">
        <v>1</v>
      </c>
      <c r="X35">
        <v>18</v>
      </c>
      <c r="Y35">
        <f t="shared" si="0"/>
        <v>3</v>
      </c>
      <c r="Z35">
        <f t="shared" si="0"/>
        <v>14</v>
      </c>
      <c r="AA35">
        <f t="shared" si="1"/>
        <v>3</v>
      </c>
      <c r="AB35">
        <f t="shared" si="2"/>
        <v>3.2861711636391577</v>
      </c>
      <c r="AF35" t="s">
        <v>33</v>
      </c>
      <c r="AG35">
        <v>2</v>
      </c>
      <c r="AH35">
        <v>1</v>
      </c>
      <c r="AI35">
        <v>18</v>
      </c>
      <c r="AJ35">
        <v>3</v>
      </c>
      <c r="AK35">
        <v>14</v>
      </c>
      <c r="AL35">
        <v>3</v>
      </c>
      <c r="AM35">
        <v>5.7029029902821433</v>
      </c>
    </row>
    <row r="36" spans="1:39" x14ac:dyDescent="0.3">
      <c r="A36" s="9">
        <v>18</v>
      </c>
      <c r="B36" s="10" t="s">
        <v>27</v>
      </c>
      <c r="C36" s="10" t="s">
        <v>28</v>
      </c>
      <c r="D36" s="10" t="s">
        <v>29</v>
      </c>
      <c r="E36" s="9">
        <v>2</v>
      </c>
      <c r="F36" s="9">
        <v>9999</v>
      </c>
      <c r="G36" s="9">
        <v>3</v>
      </c>
      <c r="H36" s="9">
        <v>15</v>
      </c>
      <c r="I36" s="10" t="s">
        <v>42</v>
      </c>
      <c r="J36" s="9">
        <v>1</v>
      </c>
      <c r="K36" s="10" t="s">
        <v>31</v>
      </c>
      <c r="L36" s="9">
        <v>138.9172877056817</v>
      </c>
      <c r="M36" s="9">
        <v>7</v>
      </c>
      <c r="N36" s="11">
        <v>43684.379094016207</v>
      </c>
      <c r="O36" s="9">
        <v>43684.375399999997</v>
      </c>
      <c r="P36" s="10" t="s">
        <v>32</v>
      </c>
      <c r="U36" t="str">
        <f>[2]RunID!$A$5</f>
        <v>43614.9002</v>
      </c>
      <c r="V36">
        <v>2</v>
      </c>
      <c r="W36">
        <v>1</v>
      </c>
      <c r="X36">
        <v>18</v>
      </c>
      <c r="Y36">
        <f t="shared" si="0"/>
        <v>3</v>
      </c>
      <c r="Z36">
        <f t="shared" si="0"/>
        <v>15</v>
      </c>
      <c r="AA36">
        <f t="shared" si="1"/>
        <v>1</v>
      </c>
      <c r="AB36">
        <f t="shared" si="2"/>
        <v>66.075860523666222</v>
      </c>
      <c r="AF36" t="s">
        <v>33</v>
      </c>
      <c r="AG36">
        <v>2</v>
      </c>
      <c r="AH36">
        <v>1</v>
      </c>
      <c r="AI36">
        <v>18</v>
      </c>
      <c r="AJ36">
        <v>3</v>
      </c>
      <c r="AK36">
        <v>15</v>
      </c>
      <c r="AL36">
        <v>1</v>
      </c>
      <c r="AM36">
        <v>80.561936966374162</v>
      </c>
    </row>
    <row r="37" spans="1:39" x14ac:dyDescent="0.3">
      <c r="A37" s="9">
        <v>18</v>
      </c>
      <c r="B37" s="10" t="s">
        <v>27</v>
      </c>
      <c r="C37" s="10" t="s">
        <v>28</v>
      </c>
      <c r="D37" s="10" t="s">
        <v>29</v>
      </c>
      <c r="E37" s="9">
        <v>2</v>
      </c>
      <c r="F37" s="9">
        <v>9999</v>
      </c>
      <c r="G37" s="9">
        <v>4</v>
      </c>
      <c r="H37" s="9">
        <v>15</v>
      </c>
      <c r="I37" s="10" t="s">
        <v>42</v>
      </c>
      <c r="J37" s="9">
        <v>1</v>
      </c>
      <c r="K37" s="10" t="s">
        <v>31</v>
      </c>
      <c r="L37" s="9">
        <v>96.293847371301666</v>
      </c>
      <c r="M37" s="9">
        <v>6</v>
      </c>
      <c r="N37" s="11">
        <v>43684.379094016207</v>
      </c>
      <c r="O37" s="9">
        <v>43684.375399999997</v>
      </c>
      <c r="P37" s="10" t="s">
        <v>32</v>
      </c>
      <c r="R37" s="14" t="s">
        <v>50</v>
      </c>
      <c r="S37" s="15"/>
      <c r="U37" t="str">
        <f>[2]RunID!$A$5</f>
        <v>43614.9002</v>
      </c>
      <c r="V37">
        <v>2</v>
      </c>
      <c r="W37">
        <v>1</v>
      </c>
      <c r="X37">
        <v>18</v>
      </c>
      <c r="Y37">
        <f t="shared" si="0"/>
        <v>4</v>
      </c>
      <c r="Z37">
        <f t="shared" si="0"/>
        <v>15</v>
      </c>
      <c r="AA37">
        <f t="shared" si="1"/>
        <v>1</v>
      </c>
      <c r="AB37">
        <f t="shared" si="2"/>
        <v>45.802066346657433</v>
      </c>
      <c r="AF37" t="s">
        <v>33</v>
      </c>
      <c r="AG37">
        <v>2</v>
      </c>
      <c r="AH37">
        <v>1</v>
      </c>
      <c r="AI37">
        <v>18</v>
      </c>
      <c r="AJ37">
        <v>4</v>
      </c>
      <c r="AK37">
        <v>15</v>
      </c>
      <c r="AL37">
        <v>1</v>
      </c>
      <c r="AM37">
        <v>66.329255722736903</v>
      </c>
    </row>
    <row r="38" spans="1:39" x14ac:dyDescent="0.3">
      <c r="A38" s="9">
        <v>18</v>
      </c>
      <c r="B38" s="10" t="s">
        <v>27</v>
      </c>
      <c r="C38" s="10" t="s">
        <v>28</v>
      </c>
      <c r="D38" s="10" t="s">
        <v>29</v>
      </c>
      <c r="E38" s="9">
        <v>2</v>
      </c>
      <c r="F38" s="9">
        <v>9999</v>
      </c>
      <c r="G38" s="9">
        <v>5</v>
      </c>
      <c r="H38" s="9">
        <v>15</v>
      </c>
      <c r="I38" s="10" t="s">
        <v>42</v>
      </c>
      <c r="J38" s="9">
        <v>1</v>
      </c>
      <c r="K38" s="10" t="s">
        <v>31</v>
      </c>
      <c r="L38" s="9">
        <v>14.223832276716648</v>
      </c>
      <c r="M38" s="9">
        <v>1</v>
      </c>
      <c r="N38" s="11">
        <v>43684.379094016207</v>
      </c>
      <c r="O38" s="9">
        <v>43684.375399999997</v>
      </c>
      <c r="P38" s="10" t="s">
        <v>32</v>
      </c>
      <c r="R38" t="s">
        <v>52</v>
      </c>
      <c r="S38">
        <f>ROUND(SUM(L3:L90),2)</f>
        <v>7001.6</v>
      </c>
      <c r="U38" t="str">
        <f>[2]RunID!$A$5</f>
        <v>43614.9002</v>
      </c>
      <c r="V38">
        <v>2</v>
      </c>
      <c r="W38">
        <v>1</v>
      </c>
      <c r="X38">
        <v>18</v>
      </c>
      <c r="Y38">
        <f t="shared" si="0"/>
        <v>5</v>
      </c>
      <c r="Z38">
        <f t="shared" si="0"/>
        <v>15</v>
      </c>
      <c r="AA38">
        <f t="shared" si="1"/>
        <v>1</v>
      </c>
      <c r="AB38">
        <f t="shared" si="2"/>
        <v>6.7655507327466431</v>
      </c>
      <c r="AF38" t="s">
        <v>33</v>
      </c>
      <c r="AG38">
        <v>2</v>
      </c>
      <c r="AH38">
        <v>1</v>
      </c>
      <c r="AI38">
        <v>18</v>
      </c>
      <c r="AJ38">
        <v>5</v>
      </c>
      <c r="AK38">
        <v>15</v>
      </c>
      <c r="AL38">
        <v>1</v>
      </c>
      <c r="AM38">
        <v>8.768626924974539</v>
      </c>
    </row>
    <row r="39" spans="1:39" x14ac:dyDescent="0.3">
      <c r="A39" s="9">
        <v>18</v>
      </c>
      <c r="B39" s="10" t="s">
        <v>27</v>
      </c>
      <c r="C39" s="10" t="s">
        <v>28</v>
      </c>
      <c r="D39" s="10" t="s">
        <v>29</v>
      </c>
      <c r="E39" s="9">
        <v>2</v>
      </c>
      <c r="F39" s="9">
        <v>9999</v>
      </c>
      <c r="G39" s="9">
        <v>3</v>
      </c>
      <c r="H39" s="9">
        <v>15</v>
      </c>
      <c r="I39" s="10" t="s">
        <v>42</v>
      </c>
      <c r="J39" s="9">
        <v>2</v>
      </c>
      <c r="K39" s="10" t="s">
        <v>34</v>
      </c>
      <c r="L39" s="9">
        <v>7.57</v>
      </c>
      <c r="M39" s="9">
        <v>1</v>
      </c>
      <c r="N39" s="11">
        <v>43684.379094016207</v>
      </c>
      <c r="O39" s="9">
        <v>43684.375399999997</v>
      </c>
      <c r="P39" s="10" t="s">
        <v>32</v>
      </c>
      <c r="R39" t="s">
        <v>54</v>
      </c>
      <c r="S39">
        <f>SUMIF(H3:H90,"74",L3:L90)</f>
        <v>5136.0375270936665</v>
      </c>
      <c r="U39" t="str">
        <f>[2]RunID!$A$5</f>
        <v>43614.9002</v>
      </c>
      <c r="V39">
        <v>2</v>
      </c>
      <c r="W39">
        <v>1</v>
      </c>
      <c r="X39">
        <v>18</v>
      </c>
      <c r="Y39">
        <f t="shared" si="0"/>
        <v>3</v>
      </c>
      <c r="Z39">
        <f t="shared" si="0"/>
        <v>15</v>
      </c>
      <c r="AA39">
        <f t="shared" si="1"/>
        <v>2</v>
      </c>
      <c r="AB39">
        <f t="shared" si="2"/>
        <v>3.6006624691945772</v>
      </c>
      <c r="AF39" t="s">
        <v>33</v>
      </c>
      <c r="AG39">
        <v>2</v>
      </c>
      <c r="AH39">
        <v>1</v>
      </c>
      <c r="AI39">
        <v>18</v>
      </c>
      <c r="AJ39">
        <v>3</v>
      </c>
      <c r="AK39">
        <v>15</v>
      </c>
      <c r="AL39">
        <v>2</v>
      </c>
      <c r="AM39">
        <v>4.1345310903150425</v>
      </c>
    </row>
    <row r="40" spans="1:39" x14ac:dyDescent="0.3">
      <c r="A40" s="9">
        <v>18</v>
      </c>
      <c r="B40" s="10" t="s">
        <v>27</v>
      </c>
      <c r="C40" s="10" t="s">
        <v>28</v>
      </c>
      <c r="D40" s="10" t="s">
        <v>29</v>
      </c>
      <c r="E40" s="9">
        <v>2</v>
      </c>
      <c r="F40" s="9">
        <v>9999</v>
      </c>
      <c r="G40" s="9">
        <v>4</v>
      </c>
      <c r="H40" s="9">
        <v>15</v>
      </c>
      <c r="I40" s="10" t="s">
        <v>42</v>
      </c>
      <c r="J40" s="9">
        <v>2</v>
      </c>
      <c r="K40" s="10" t="s">
        <v>34</v>
      </c>
      <c r="L40" s="9">
        <v>32.212591653229424</v>
      </c>
      <c r="M40" s="9">
        <v>5</v>
      </c>
      <c r="N40" s="11">
        <v>43684.379094016207</v>
      </c>
      <c r="O40" s="9">
        <v>43684.375399999997</v>
      </c>
      <c r="P40" s="10" t="s">
        <v>32</v>
      </c>
      <c r="R40" t="s">
        <v>55</v>
      </c>
      <c r="S40">
        <f>SUMIF(Z3:Z90,"&lt;&gt;74",AB3:AB90)</f>
        <v>1394.5490721944821</v>
      </c>
      <c r="U40" t="str">
        <f>[2]RunID!$A$5</f>
        <v>43614.9002</v>
      </c>
      <c r="V40">
        <v>2</v>
      </c>
      <c r="W40">
        <v>1</v>
      </c>
      <c r="X40">
        <v>18</v>
      </c>
      <c r="Y40">
        <f t="shared" si="0"/>
        <v>4</v>
      </c>
      <c r="Z40">
        <f t="shared" si="0"/>
        <v>15</v>
      </c>
      <c r="AA40">
        <f t="shared" si="1"/>
        <v>2</v>
      </c>
      <c r="AB40">
        <f t="shared" si="2"/>
        <v>15.321885046403393</v>
      </c>
      <c r="AF40" t="s">
        <v>33</v>
      </c>
      <c r="AG40">
        <v>2</v>
      </c>
      <c r="AH40">
        <v>1</v>
      </c>
      <c r="AI40">
        <v>18</v>
      </c>
      <c r="AJ40">
        <v>4</v>
      </c>
      <c r="AK40">
        <v>15</v>
      </c>
      <c r="AL40">
        <v>2</v>
      </c>
      <c r="AM40">
        <v>17.90737920412467</v>
      </c>
    </row>
    <row r="41" spans="1:39" ht="15" thickBot="1" x14ac:dyDescent="0.35">
      <c r="A41" s="9">
        <v>18</v>
      </c>
      <c r="B41" s="10" t="s">
        <v>27</v>
      </c>
      <c r="C41" s="10" t="s">
        <v>28</v>
      </c>
      <c r="D41" s="10" t="s">
        <v>29</v>
      </c>
      <c r="E41" s="9">
        <v>2</v>
      </c>
      <c r="F41" s="9">
        <v>9999</v>
      </c>
      <c r="G41" s="9">
        <v>2</v>
      </c>
      <c r="H41" s="9">
        <v>15</v>
      </c>
      <c r="I41" s="10" t="s">
        <v>42</v>
      </c>
      <c r="J41" s="9">
        <v>3</v>
      </c>
      <c r="K41" s="10" t="s">
        <v>35</v>
      </c>
      <c r="L41" s="9">
        <v>23.074253402757499</v>
      </c>
      <c r="M41" s="9">
        <v>2</v>
      </c>
      <c r="N41" s="11">
        <v>43684.379094016207</v>
      </c>
      <c r="O41" s="9">
        <v>43684.375399999997</v>
      </c>
      <c r="P41" s="10" t="s">
        <v>32</v>
      </c>
      <c r="R41" t="s">
        <v>56</v>
      </c>
      <c r="S41">
        <f>S38-S40</f>
        <v>5607.0509278055179</v>
      </c>
      <c r="U41" t="str">
        <f>[2]RunID!$A$5</f>
        <v>43614.9002</v>
      </c>
      <c r="V41">
        <v>2</v>
      </c>
      <c r="W41">
        <v>1</v>
      </c>
      <c r="X41">
        <v>18</v>
      </c>
      <c r="Y41">
        <f t="shared" si="0"/>
        <v>2</v>
      </c>
      <c r="Z41">
        <f t="shared" si="0"/>
        <v>15</v>
      </c>
      <c r="AA41">
        <f t="shared" si="1"/>
        <v>3</v>
      </c>
      <c r="AB41">
        <f t="shared" si="2"/>
        <v>10.975244152178888</v>
      </c>
      <c r="AF41" t="s">
        <v>33</v>
      </c>
      <c r="AG41">
        <v>2</v>
      </c>
      <c r="AH41">
        <v>1</v>
      </c>
      <c r="AI41">
        <v>18</v>
      </c>
      <c r="AJ41">
        <v>2</v>
      </c>
      <c r="AK41">
        <v>15</v>
      </c>
      <c r="AL41">
        <v>3</v>
      </c>
      <c r="AM41">
        <v>17.060488955965283</v>
      </c>
    </row>
    <row r="42" spans="1:39" ht="15" thickBot="1" x14ac:dyDescent="0.35">
      <c r="A42" s="9">
        <v>18</v>
      </c>
      <c r="B42" s="10" t="s">
        <v>27</v>
      </c>
      <c r="C42" s="10" t="s">
        <v>28</v>
      </c>
      <c r="D42" s="10" t="s">
        <v>29</v>
      </c>
      <c r="E42" s="9">
        <v>2</v>
      </c>
      <c r="F42" s="9">
        <v>9999</v>
      </c>
      <c r="G42" s="9">
        <v>4</v>
      </c>
      <c r="H42" s="9">
        <v>15</v>
      </c>
      <c r="I42" s="10" t="s">
        <v>42</v>
      </c>
      <c r="J42" s="9">
        <v>3</v>
      </c>
      <c r="K42" s="10" t="s">
        <v>35</v>
      </c>
      <c r="L42" s="9">
        <v>10.441987258537257</v>
      </c>
      <c r="M42" s="9">
        <v>2</v>
      </c>
      <c r="N42" s="11">
        <v>43684.379094016207</v>
      </c>
      <c r="O42" s="9">
        <v>43684.375399999997</v>
      </c>
      <c r="P42" s="10" t="s">
        <v>32</v>
      </c>
      <c r="R42" t="s">
        <v>57</v>
      </c>
      <c r="S42" s="4">
        <f>S41/S39</f>
        <v>1.0917075465720718</v>
      </c>
      <c r="U42" t="str">
        <f>[2]RunID!$A$5</f>
        <v>43614.9002</v>
      </c>
      <c r="V42">
        <v>2</v>
      </c>
      <c r="W42">
        <v>1</v>
      </c>
      <c r="X42">
        <v>18</v>
      </c>
      <c r="Y42">
        <f t="shared" si="0"/>
        <v>4</v>
      </c>
      <c r="Z42">
        <f t="shared" si="0"/>
        <v>15</v>
      </c>
      <c r="AA42">
        <f t="shared" si="1"/>
        <v>3</v>
      </c>
      <c r="AB42">
        <f t="shared" si="2"/>
        <v>4.9667201619052932</v>
      </c>
      <c r="AF42" t="s">
        <v>33</v>
      </c>
      <c r="AG42">
        <v>2</v>
      </c>
      <c r="AH42">
        <v>1</v>
      </c>
      <c r="AI42">
        <v>18</v>
      </c>
      <c r="AJ42">
        <v>4</v>
      </c>
      <c r="AK42">
        <v>15</v>
      </c>
      <c r="AL42">
        <v>3</v>
      </c>
      <c r="AM42">
        <v>6.4147418953092821</v>
      </c>
    </row>
    <row r="43" spans="1:39" x14ac:dyDescent="0.3">
      <c r="A43" s="9">
        <v>18</v>
      </c>
      <c r="B43" s="10" t="s">
        <v>27</v>
      </c>
      <c r="C43" s="10" t="s">
        <v>28</v>
      </c>
      <c r="D43" s="10" t="s">
        <v>29</v>
      </c>
      <c r="E43" s="9">
        <v>2</v>
      </c>
      <c r="F43" s="9">
        <v>9999</v>
      </c>
      <c r="G43" s="9">
        <v>4</v>
      </c>
      <c r="H43" s="9">
        <v>16</v>
      </c>
      <c r="I43" s="10" t="s">
        <v>43</v>
      </c>
      <c r="J43" s="9">
        <v>2</v>
      </c>
      <c r="K43" s="10" t="s">
        <v>34</v>
      </c>
      <c r="L43" s="9">
        <v>1.422900132751961</v>
      </c>
      <c r="M43" s="9">
        <v>1</v>
      </c>
      <c r="N43" s="11">
        <v>43684.379094016207</v>
      </c>
      <c r="O43" s="9">
        <v>43684.375399999997</v>
      </c>
      <c r="P43" s="10" t="s">
        <v>32</v>
      </c>
      <c r="R43" t="s">
        <v>59</v>
      </c>
      <c r="S43">
        <f>ROUND(SUM(AB3:AB90),2)</f>
        <v>7001.6</v>
      </c>
      <c r="U43" t="str">
        <f>[2]RunID!$A$5</f>
        <v>43614.9002</v>
      </c>
      <c r="V43">
        <v>2</v>
      </c>
      <c r="W43">
        <v>1</v>
      </c>
      <c r="X43">
        <v>18</v>
      </c>
      <c r="Y43">
        <f t="shared" si="0"/>
        <v>4</v>
      </c>
      <c r="Z43">
        <f t="shared" si="0"/>
        <v>16</v>
      </c>
      <c r="AA43">
        <f t="shared" si="1"/>
        <v>2</v>
      </c>
      <c r="AB43">
        <f t="shared" si="2"/>
        <v>1.422900132751961</v>
      </c>
      <c r="AF43" t="s">
        <v>33</v>
      </c>
      <c r="AG43">
        <v>2</v>
      </c>
      <c r="AH43">
        <v>1</v>
      </c>
      <c r="AI43">
        <v>18</v>
      </c>
      <c r="AJ43">
        <v>4</v>
      </c>
      <c r="AK43">
        <v>16</v>
      </c>
      <c r="AL43">
        <v>2</v>
      </c>
      <c r="AM43">
        <v>1.5965003171918037</v>
      </c>
    </row>
    <row r="44" spans="1:39" x14ac:dyDescent="0.3">
      <c r="A44" s="9">
        <v>18</v>
      </c>
      <c r="B44" s="10" t="s">
        <v>27</v>
      </c>
      <c r="C44" s="10" t="s">
        <v>28</v>
      </c>
      <c r="D44" s="10" t="s">
        <v>29</v>
      </c>
      <c r="E44" s="9">
        <v>2</v>
      </c>
      <c r="F44" s="9">
        <v>9999</v>
      </c>
      <c r="G44" s="9">
        <v>3</v>
      </c>
      <c r="H44" s="9">
        <v>17</v>
      </c>
      <c r="I44" s="10" t="s">
        <v>44</v>
      </c>
      <c r="J44" s="9">
        <v>2</v>
      </c>
      <c r="K44" s="10" t="s">
        <v>34</v>
      </c>
      <c r="L44" s="9">
        <v>29.989114669175549</v>
      </c>
      <c r="M44" s="9">
        <v>7</v>
      </c>
      <c r="N44" s="11">
        <v>43684.379094027776</v>
      </c>
      <c r="O44" s="9">
        <v>43684.375399999997</v>
      </c>
      <c r="P44" s="10" t="s">
        <v>32</v>
      </c>
      <c r="U44" t="str">
        <f>[2]RunID!$A$5</f>
        <v>43614.9002</v>
      </c>
      <c r="V44">
        <v>2</v>
      </c>
      <c r="W44">
        <v>1</v>
      </c>
      <c r="X44">
        <v>18</v>
      </c>
      <c r="Y44">
        <f t="shared" si="0"/>
        <v>3</v>
      </c>
      <c r="Z44">
        <f t="shared" si="0"/>
        <v>17</v>
      </c>
      <c r="AA44">
        <f t="shared" si="1"/>
        <v>2</v>
      </c>
      <c r="AB44">
        <f t="shared" si="2"/>
        <v>29.989114669175549</v>
      </c>
      <c r="AF44" t="s">
        <v>33</v>
      </c>
      <c r="AG44">
        <v>2</v>
      </c>
      <c r="AH44">
        <v>1</v>
      </c>
      <c r="AI44">
        <v>18</v>
      </c>
      <c r="AJ44">
        <v>3</v>
      </c>
      <c r="AK44">
        <v>17</v>
      </c>
      <c r="AL44">
        <v>2</v>
      </c>
      <c r="AM44">
        <v>33.565992410699565</v>
      </c>
    </row>
    <row r="45" spans="1:39" x14ac:dyDescent="0.3">
      <c r="A45" s="9">
        <v>18</v>
      </c>
      <c r="B45" s="10" t="s">
        <v>27</v>
      </c>
      <c r="C45" s="10" t="s">
        <v>28</v>
      </c>
      <c r="D45" s="10" t="s">
        <v>29</v>
      </c>
      <c r="E45" s="9">
        <v>2</v>
      </c>
      <c r="F45" s="9">
        <v>9999</v>
      </c>
      <c r="G45" s="9">
        <v>3</v>
      </c>
      <c r="H45" s="9">
        <v>17</v>
      </c>
      <c r="I45" s="10" t="s">
        <v>44</v>
      </c>
      <c r="J45" s="9">
        <v>3</v>
      </c>
      <c r="K45" s="10" t="s">
        <v>35</v>
      </c>
      <c r="L45" s="9">
        <v>2.289575668155428</v>
      </c>
      <c r="M45" s="9">
        <v>1</v>
      </c>
      <c r="N45" s="11">
        <v>43684.379094027776</v>
      </c>
      <c r="O45" s="9">
        <v>43684.375399999997</v>
      </c>
      <c r="P45" s="10" t="s">
        <v>32</v>
      </c>
      <c r="R45" t="s">
        <v>60</v>
      </c>
      <c r="S45" t="b">
        <f>S43-S38=0</f>
        <v>1</v>
      </c>
      <c r="U45" t="str">
        <f>[2]RunID!$A$5</f>
        <v>43614.9002</v>
      </c>
      <c r="V45">
        <v>2</v>
      </c>
      <c r="W45">
        <v>1</v>
      </c>
      <c r="X45">
        <v>18</v>
      </c>
      <c r="Y45">
        <f t="shared" si="0"/>
        <v>3</v>
      </c>
      <c r="Z45">
        <f t="shared" si="0"/>
        <v>17</v>
      </c>
      <c r="AA45">
        <f t="shared" si="1"/>
        <v>3</v>
      </c>
      <c r="AB45">
        <f t="shared" si="2"/>
        <v>2.289575668155428</v>
      </c>
      <c r="AF45" t="s">
        <v>33</v>
      </c>
      <c r="AG45">
        <v>2</v>
      </c>
      <c r="AH45">
        <v>1</v>
      </c>
      <c r="AI45">
        <v>18</v>
      </c>
      <c r="AJ45">
        <v>3</v>
      </c>
      <c r="AK45">
        <v>17</v>
      </c>
      <c r="AL45">
        <v>3</v>
      </c>
      <c r="AM45">
        <v>2.5689141467540844</v>
      </c>
    </row>
    <row r="46" spans="1:39" x14ac:dyDescent="0.3">
      <c r="A46" s="9">
        <v>18</v>
      </c>
      <c r="B46" s="10" t="s">
        <v>27</v>
      </c>
      <c r="C46" s="10" t="s">
        <v>28</v>
      </c>
      <c r="D46" s="10" t="s">
        <v>29</v>
      </c>
      <c r="E46" s="9">
        <v>2</v>
      </c>
      <c r="F46" s="9">
        <v>9999</v>
      </c>
      <c r="G46" s="9">
        <v>3</v>
      </c>
      <c r="H46" s="9">
        <v>18</v>
      </c>
      <c r="I46" s="10" t="s">
        <v>45</v>
      </c>
      <c r="J46" s="9">
        <v>3</v>
      </c>
      <c r="K46" s="10" t="s">
        <v>35</v>
      </c>
      <c r="L46" s="9">
        <v>4.3974443298246122</v>
      </c>
      <c r="M46" s="9">
        <v>2</v>
      </c>
      <c r="N46" s="11">
        <v>43684.379094027776</v>
      </c>
      <c r="O46" s="9">
        <v>43684.375399999997</v>
      </c>
      <c r="P46" s="10" t="s">
        <v>32</v>
      </c>
      <c r="U46" t="str">
        <f>[2]RunID!$A$5</f>
        <v>43614.9002</v>
      </c>
      <c r="V46">
        <v>2</v>
      </c>
      <c r="W46">
        <v>1</v>
      </c>
      <c r="X46">
        <v>18</v>
      </c>
      <c r="Y46">
        <f t="shared" si="0"/>
        <v>3</v>
      </c>
      <c r="Z46">
        <f t="shared" si="0"/>
        <v>18</v>
      </c>
      <c r="AA46">
        <f t="shared" si="1"/>
        <v>3</v>
      </c>
      <c r="AB46">
        <f t="shared" si="2"/>
        <v>4.3974443298246122</v>
      </c>
      <c r="AF46" t="s">
        <v>33</v>
      </c>
      <c r="AG46">
        <v>2</v>
      </c>
      <c r="AH46">
        <v>1</v>
      </c>
      <c r="AI46">
        <v>18</v>
      </c>
      <c r="AJ46">
        <v>3</v>
      </c>
      <c r="AK46">
        <v>18</v>
      </c>
      <c r="AL46">
        <v>3</v>
      </c>
      <c r="AM46">
        <v>4.9634647025062213</v>
      </c>
    </row>
    <row r="47" spans="1:39" x14ac:dyDescent="0.3">
      <c r="A47" s="9">
        <v>18</v>
      </c>
      <c r="B47" s="10" t="s">
        <v>27</v>
      </c>
      <c r="C47" s="10" t="s">
        <v>28</v>
      </c>
      <c r="D47" s="10" t="s">
        <v>29</v>
      </c>
      <c r="E47" s="9">
        <v>2</v>
      </c>
      <c r="F47" s="9">
        <v>9999</v>
      </c>
      <c r="G47" s="9">
        <v>3</v>
      </c>
      <c r="H47" s="9">
        <v>22</v>
      </c>
      <c r="I47" s="10" t="s">
        <v>46</v>
      </c>
      <c r="J47" s="9">
        <v>2</v>
      </c>
      <c r="K47" s="10" t="s">
        <v>34</v>
      </c>
      <c r="L47" s="9">
        <v>3.8547658141825853</v>
      </c>
      <c r="M47" s="9">
        <v>1</v>
      </c>
      <c r="N47" s="11">
        <v>43684.379094027776</v>
      </c>
      <c r="O47" s="9">
        <v>43684.375399999997</v>
      </c>
      <c r="P47" s="10" t="s">
        <v>32</v>
      </c>
      <c r="U47" t="str">
        <f>[2]RunID!$A$5</f>
        <v>43614.9002</v>
      </c>
      <c r="V47">
        <v>2</v>
      </c>
      <c r="W47">
        <v>1</v>
      </c>
      <c r="X47">
        <v>18</v>
      </c>
      <c r="Y47">
        <f t="shared" si="0"/>
        <v>3</v>
      </c>
      <c r="Z47">
        <f t="shared" si="0"/>
        <v>22</v>
      </c>
      <c r="AA47">
        <f t="shared" si="1"/>
        <v>2</v>
      </c>
      <c r="AB47">
        <f t="shared" si="2"/>
        <v>3.8547658141825853</v>
      </c>
      <c r="AF47" t="s">
        <v>33</v>
      </c>
      <c r="AG47">
        <v>2</v>
      </c>
      <c r="AH47">
        <v>1</v>
      </c>
      <c r="AI47">
        <v>18</v>
      </c>
      <c r="AJ47">
        <v>3</v>
      </c>
      <c r="AK47">
        <v>22</v>
      </c>
      <c r="AL47">
        <v>2</v>
      </c>
      <c r="AM47">
        <v>4.3250644956650683</v>
      </c>
    </row>
    <row r="48" spans="1:39" x14ac:dyDescent="0.3">
      <c r="A48" s="9">
        <v>18</v>
      </c>
      <c r="B48" s="10" t="s">
        <v>27</v>
      </c>
      <c r="C48" s="10" t="s">
        <v>28</v>
      </c>
      <c r="D48" s="10" t="s">
        <v>29</v>
      </c>
      <c r="E48" s="9">
        <v>2</v>
      </c>
      <c r="F48" s="9">
        <v>9999</v>
      </c>
      <c r="G48" s="9">
        <v>3</v>
      </c>
      <c r="H48" s="9">
        <v>36</v>
      </c>
      <c r="I48" s="10" t="s">
        <v>47</v>
      </c>
      <c r="J48" s="9">
        <v>1</v>
      </c>
      <c r="K48" s="10" t="s">
        <v>31</v>
      </c>
      <c r="L48" s="9">
        <v>20.385826871714322</v>
      </c>
      <c r="M48" s="9">
        <v>4</v>
      </c>
      <c r="N48" s="11">
        <v>43684.379094050928</v>
      </c>
      <c r="O48" s="9">
        <v>43684.375399999997</v>
      </c>
      <c r="P48" s="10" t="s">
        <v>32</v>
      </c>
      <c r="U48" t="str">
        <f>[2]RunID!$A$5</f>
        <v>43614.9002</v>
      </c>
      <c r="V48">
        <v>2</v>
      </c>
      <c r="W48">
        <v>1</v>
      </c>
      <c r="X48">
        <v>18</v>
      </c>
      <c r="Y48">
        <f t="shared" si="0"/>
        <v>3</v>
      </c>
      <c r="Z48">
        <f t="shared" si="0"/>
        <v>36</v>
      </c>
      <c r="AA48">
        <f t="shared" si="1"/>
        <v>1</v>
      </c>
      <c r="AB48">
        <f t="shared" si="2"/>
        <v>3.6130217324040066</v>
      </c>
      <c r="AF48" t="s">
        <v>33</v>
      </c>
      <c r="AG48">
        <v>2</v>
      </c>
      <c r="AH48">
        <v>1</v>
      </c>
      <c r="AI48">
        <v>18</v>
      </c>
      <c r="AJ48">
        <v>3</v>
      </c>
      <c r="AK48">
        <v>36</v>
      </c>
      <c r="AL48">
        <v>1</v>
      </c>
      <c r="AM48">
        <v>5.161816494167403</v>
      </c>
    </row>
    <row r="49" spans="1:39" x14ac:dyDescent="0.3">
      <c r="A49" s="9">
        <v>18</v>
      </c>
      <c r="B49" s="10" t="s">
        <v>27</v>
      </c>
      <c r="C49" s="10" t="s">
        <v>28</v>
      </c>
      <c r="D49" s="10" t="s">
        <v>29</v>
      </c>
      <c r="E49" s="9">
        <v>2</v>
      </c>
      <c r="F49" s="9">
        <v>9999</v>
      </c>
      <c r="G49" s="9">
        <v>4</v>
      </c>
      <c r="H49" s="9">
        <v>36</v>
      </c>
      <c r="I49" s="10" t="s">
        <v>47</v>
      </c>
      <c r="J49" s="9">
        <v>1</v>
      </c>
      <c r="K49" s="10" t="s">
        <v>31</v>
      </c>
      <c r="L49" s="9">
        <v>67.679926145790731</v>
      </c>
      <c r="M49" s="9">
        <v>14</v>
      </c>
      <c r="N49" s="11">
        <v>43684.379094050928</v>
      </c>
      <c r="O49" s="9">
        <v>43684.375399999997</v>
      </c>
      <c r="P49" s="10" t="s">
        <v>32</v>
      </c>
      <c r="U49" t="str">
        <f>[2]RunID!$A$5</f>
        <v>43614.9002</v>
      </c>
      <c r="V49">
        <v>2</v>
      </c>
      <c r="W49">
        <v>1</v>
      </c>
      <c r="X49">
        <v>18</v>
      </c>
      <c r="Y49">
        <f t="shared" si="0"/>
        <v>4</v>
      </c>
      <c r="Z49">
        <f t="shared" si="0"/>
        <v>36</v>
      </c>
      <c r="AA49">
        <f t="shared" si="1"/>
        <v>1</v>
      </c>
      <c r="AB49">
        <f t="shared" si="2"/>
        <v>11.995051540025006</v>
      </c>
      <c r="AF49" t="s">
        <v>33</v>
      </c>
      <c r="AG49">
        <v>2</v>
      </c>
      <c r="AH49">
        <v>1</v>
      </c>
      <c r="AI49">
        <v>18</v>
      </c>
      <c r="AJ49">
        <v>4</v>
      </c>
      <c r="AK49">
        <v>36</v>
      </c>
      <c r="AL49">
        <v>1</v>
      </c>
      <c r="AM49">
        <v>15.342968385224536</v>
      </c>
    </row>
    <row r="50" spans="1:39" x14ac:dyDescent="0.3">
      <c r="A50" s="9">
        <v>18</v>
      </c>
      <c r="B50" s="10" t="s">
        <v>27</v>
      </c>
      <c r="C50" s="10" t="s">
        <v>28</v>
      </c>
      <c r="D50" s="10" t="s">
        <v>29</v>
      </c>
      <c r="E50" s="9">
        <v>2</v>
      </c>
      <c r="F50" s="9">
        <v>9999</v>
      </c>
      <c r="G50" s="9">
        <v>2</v>
      </c>
      <c r="H50" s="9">
        <v>36</v>
      </c>
      <c r="I50" s="10" t="s">
        <v>47</v>
      </c>
      <c r="J50" s="9">
        <v>3</v>
      </c>
      <c r="K50" s="10" t="s">
        <v>35</v>
      </c>
      <c r="L50" s="9">
        <v>7.14</v>
      </c>
      <c r="M50" s="9">
        <v>1</v>
      </c>
      <c r="N50" s="11">
        <v>43684.379094050928</v>
      </c>
      <c r="O50" s="9">
        <v>43684.375399999997</v>
      </c>
      <c r="P50" s="10" t="s">
        <v>32</v>
      </c>
      <c r="U50" t="str">
        <f>[2]RunID!$A$5</f>
        <v>43614.9002</v>
      </c>
      <c r="V50">
        <v>2</v>
      </c>
      <c r="W50">
        <v>1</v>
      </c>
      <c r="X50">
        <v>18</v>
      </c>
      <c r="Y50">
        <f t="shared" si="0"/>
        <v>2</v>
      </c>
      <c r="Z50">
        <f t="shared" si="0"/>
        <v>36</v>
      </c>
      <c r="AA50">
        <f t="shared" si="1"/>
        <v>3</v>
      </c>
      <c r="AB50">
        <f t="shared" si="2"/>
        <v>1.2654367827070259</v>
      </c>
      <c r="AF50" t="s">
        <v>33</v>
      </c>
      <c r="AG50">
        <v>2</v>
      </c>
      <c r="AH50">
        <v>1</v>
      </c>
      <c r="AI50">
        <v>18</v>
      </c>
      <c r="AJ50">
        <v>2</v>
      </c>
      <c r="AK50">
        <v>36</v>
      </c>
      <c r="AL50">
        <v>3</v>
      </c>
      <c r="AM50">
        <v>1.5039150549789597</v>
      </c>
    </row>
    <row r="51" spans="1:39" x14ac:dyDescent="0.3">
      <c r="A51" s="9">
        <v>18</v>
      </c>
      <c r="B51" s="10" t="s">
        <v>27</v>
      </c>
      <c r="C51" s="10" t="s">
        <v>28</v>
      </c>
      <c r="D51" s="10" t="s">
        <v>29</v>
      </c>
      <c r="E51" s="9">
        <v>2</v>
      </c>
      <c r="F51" s="9">
        <v>9999</v>
      </c>
      <c r="G51" s="9">
        <v>3</v>
      </c>
      <c r="H51" s="9">
        <v>36</v>
      </c>
      <c r="I51" s="10" t="s">
        <v>47</v>
      </c>
      <c r="J51" s="9">
        <v>3</v>
      </c>
      <c r="K51" s="10" t="s">
        <v>35</v>
      </c>
      <c r="L51" s="9">
        <v>41.986090711042451</v>
      </c>
      <c r="M51" s="9">
        <v>4</v>
      </c>
      <c r="N51" s="11">
        <v>43684.379094050928</v>
      </c>
      <c r="O51" s="9">
        <v>43684.375399999997</v>
      </c>
      <c r="P51" s="10" t="s">
        <v>32</v>
      </c>
      <c r="U51" t="str">
        <f>[2]RunID!$A$5</f>
        <v>43614.9002</v>
      </c>
      <c r="V51">
        <v>2</v>
      </c>
      <c r="W51">
        <v>1</v>
      </c>
      <c r="X51">
        <v>18</v>
      </c>
      <c r="Y51">
        <f t="shared" si="0"/>
        <v>3</v>
      </c>
      <c r="Z51">
        <f t="shared" si="0"/>
        <v>36</v>
      </c>
      <c r="AA51">
        <f t="shared" si="1"/>
        <v>3</v>
      </c>
      <c r="AB51">
        <f t="shared" si="2"/>
        <v>7.4412806089393424</v>
      </c>
      <c r="AF51" t="s">
        <v>33</v>
      </c>
      <c r="AG51">
        <v>2</v>
      </c>
      <c r="AH51">
        <v>1</v>
      </c>
      <c r="AI51">
        <v>18</v>
      </c>
      <c r="AJ51">
        <v>3</v>
      </c>
      <c r="AK51">
        <v>36</v>
      </c>
      <c r="AL51">
        <v>3</v>
      </c>
      <c r="AM51">
        <v>9.6084963742434155</v>
      </c>
    </row>
    <row r="52" spans="1:39" x14ac:dyDescent="0.3">
      <c r="A52" s="9">
        <v>18</v>
      </c>
      <c r="B52" s="10" t="s">
        <v>27</v>
      </c>
      <c r="C52" s="10" t="s">
        <v>28</v>
      </c>
      <c r="D52" s="10" t="s">
        <v>29</v>
      </c>
      <c r="E52" s="9">
        <v>2</v>
      </c>
      <c r="F52" s="9">
        <v>9999</v>
      </c>
      <c r="G52" s="9">
        <v>3</v>
      </c>
      <c r="H52" s="9">
        <v>41</v>
      </c>
      <c r="I52" s="10" t="s">
        <v>48</v>
      </c>
      <c r="J52" s="9">
        <v>1</v>
      </c>
      <c r="K52" s="10" t="s">
        <v>31</v>
      </c>
      <c r="L52" s="9">
        <v>20.116864324903947</v>
      </c>
      <c r="M52" s="9">
        <v>8</v>
      </c>
      <c r="N52" s="11">
        <v>43684.379094062497</v>
      </c>
      <c r="O52" s="9">
        <v>43684.375399999997</v>
      </c>
      <c r="P52" s="10" t="s">
        <v>32</v>
      </c>
      <c r="U52" t="str">
        <f>[2]RunID!$A$5</f>
        <v>43614.9002</v>
      </c>
      <c r="V52">
        <v>2</v>
      </c>
      <c r="W52">
        <v>1</v>
      </c>
      <c r="X52">
        <v>18</v>
      </c>
      <c r="Y52">
        <f t="shared" si="0"/>
        <v>3</v>
      </c>
      <c r="Z52">
        <f t="shared" si="0"/>
        <v>41</v>
      </c>
      <c r="AA52">
        <f t="shared" si="1"/>
        <v>1</v>
      </c>
      <c r="AB52">
        <f t="shared" si="2"/>
        <v>9.1991187004210193</v>
      </c>
      <c r="AF52" t="s">
        <v>33</v>
      </c>
      <c r="AG52">
        <v>2</v>
      </c>
      <c r="AH52">
        <v>1</v>
      </c>
      <c r="AI52">
        <v>18</v>
      </c>
      <c r="AJ52">
        <v>3</v>
      </c>
      <c r="AK52">
        <v>41</v>
      </c>
      <c r="AL52">
        <v>1</v>
      </c>
      <c r="AM52">
        <v>12.485206271230529</v>
      </c>
    </row>
    <row r="53" spans="1:39" x14ac:dyDescent="0.3">
      <c r="A53" s="9">
        <v>18</v>
      </c>
      <c r="B53" s="10" t="s">
        <v>27</v>
      </c>
      <c r="C53" s="10" t="s">
        <v>28</v>
      </c>
      <c r="D53" s="10" t="s">
        <v>29</v>
      </c>
      <c r="E53" s="9">
        <v>2</v>
      </c>
      <c r="F53" s="9">
        <v>9999</v>
      </c>
      <c r="G53" s="9">
        <v>4</v>
      </c>
      <c r="H53" s="9">
        <v>41</v>
      </c>
      <c r="I53" s="10" t="s">
        <v>48</v>
      </c>
      <c r="J53" s="9">
        <v>1</v>
      </c>
      <c r="K53" s="10" t="s">
        <v>31</v>
      </c>
      <c r="L53" s="9">
        <v>2.755252075237888</v>
      </c>
      <c r="M53" s="9">
        <v>1</v>
      </c>
      <c r="N53" s="11">
        <v>43684.379094062497</v>
      </c>
      <c r="O53" s="9">
        <v>43684.375399999997</v>
      </c>
      <c r="P53" s="10" t="s">
        <v>32</v>
      </c>
      <c r="U53" t="str">
        <f>[2]RunID!$A$5</f>
        <v>43614.9002</v>
      </c>
      <c r="V53">
        <v>2</v>
      </c>
      <c r="W53">
        <v>1</v>
      </c>
      <c r="X53">
        <v>18</v>
      </c>
      <c r="Y53">
        <f t="shared" si="0"/>
        <v>4</v>
      </c>
      <c r="Z53">
        <f t="shared" si="0"/>
        <v>41</v>
      </c>
      <c r="AA53">
        <f t="shared" si="1"/>
        <v>1</v>
      </c>
      <c r="AB53">
        <f t="shared" si="2"/>
        <v>1.2599324865116968</v>
      </c>
      <c r="AF53" t="s">
        <v>33</v>
      </c>
      <c r="AG53">
        <v>2</v>
      </c>
      <c r="AH53">
        <v>1</v>
      </c>
      <c r="AI53">
        <v>18</v>
      </c>
      <c r="AJ53">
        <v>4</v>
      </c>
      <c r="AK53">
        <v>41</v>
      </c>
      <c r="AL53">
        <v>1</v>
      </c>
      <c r="AM53">
        <v>1.7668507998072112</v>
      </c>
    </row>
    <row r="54" spans="1:39" x14ac:dyDescent="0.3">
      <c r="A54" s="9">
        <v>18</v>
      </c>
      <c r="B54" s="10" t="s">
        <v>27</v>
      </c>
      <c r="C54" s="10" t="s">
        <v>28</v>
      </c>
      <c r="D54" s="10" t="s">
        <v>29</v>
      </c>
      <c r="E54" s="9">
        <v>2</v>
      </c>
      <c r="F54" s="9">
        <v>9999</v>
      </c>
      <c r="G54" s="9">
        <v>3</v>
      </c>
      <c r="H54" s="9">
        <v>42</v>
      </c>
      <c r="I54" s="10" t="s">
        <v>49</v>
      </c>
      <c r="J54" s="9">
        <v>1</v>
      </c>
      <c r="K54" s="10" t="s">
        <v>31</v>
      </c>
      <c r="L54" s="9">
        <v>6.8187531830366837</v>
      </c>
      <c r="M54" s="9">
        <v>1</v>
      </c>
      <c r="N54" s="11">
        <v>43684.379094062497</v>
      </c>
      <c r="O54" s="9">
        <v>43684.375399999997</v>
      </c>
      <c r="P54" s="10" t="s">
        <v>32</v>
      </c>
      <c r="U54" t="str">
        <f>[2]RunID!$A$5</f>
        <v>43614.9002</v>
      </c>
      <c r="V54">
        <v>2</v>
      </c>
      <c r="W54">
        <v>1</v>
      </c>
      <c r="X54">
        <v>18</v>
      </c>
      <c r="Y54">
        <f t="shared" si="0"/>
        <v>3</v>
      </c>
      <c r="Z54">
        <f t="shared" si="0"/>
        <v>42</v>
      </c>
      <c r="AA54">
        <f t="shared" si="1"/>
        <v>1</v>
      </c>
      <c r="AB54">
        <f t="shared" si="2"/>
        <v>4.0524820114663829</v>
      </c>
      <c r="AF54" t="s">
        <v>33</v>
      </c>
      <c r="AG54">
        <v>2</v>
      </c>
      <c r="AH54">
        <v>1</v>
      </c>
      <c r="AI54">
        <v>18</v>
      </c>
      <c r="AJ54">
        <v>3</v>
      </c>
      <c r="AK54">
        <v>42</v>
      </c>
      <c r="AL54">
        <v>1</v>
      </c>
      <c r="AM54">
        <v>3.8330365996856681</v>
      </c>
    </row>
    <row r="55" spans="1:39" x14ac:dyDescent="0.3">
      <c r="A55" s="9">
        <v>18</v>
      </c>
      <c r="B55" s="10" t="s">
        <v>27</v>
      </c>
      <c r="C55" s="10" t="s">
        <v>28</v>
      </c>
      <c r="D55" s="10" t="s">
        <v>29</v>
      </c>
      <c r="E55" s="9">
        <v>2</v>
      </c>
      <c r="F55" s="9">
        <v>9999</v>
      </c>
      <c r="G55" s="9">
        <v>4</v>
      </c>
      <c r="H55" s="9">
        <v>42</v>
      </c>
      <c r="I55" s="10" t="s">
        <v>49</v>
      </c>
      <c r="J55" s="9">
        <v>1</v>
      </c>
      <c r="K55" s="10" t="s">
        <v>31</v>
      </c>
      <c r="L55" s="9">
        <v>28.67</v>
      </c>
      <c r="M55" s="9">
        <v>1</v>
      </c>
      <c r="N55" s="11">
        <v>43684.379094062497</v>
      </c>
      <c r="O55" s="9">
        <v>43684.375399999997</v>
      </c>
      <c r="P55" s="10" t="s">
        <v>32</v>
      </c>
      <c r="U55" t="str">
        <f>[2]RunID!$A$5</f>
        <v>43614.9002</v>
      </c>
      <c r="V55">
        <v>2</v>
      </c>
      <c r="W55">
        <v>1</v>
      </c>
      <c r="X55">
        <v>18</v>
      </c>
      <c r="Y55">
        <f t="shared" si="0"/>
        <v>4</v>
      </c>
      <c r="Z55">
        <f t="shared" si="0"/>
        <v>42</v>
      </c>
      <c r="AA55">
        <f t="shared" si="1"/>
        <v>1</v>
      </c>
      <c r="AB55">
        <f t="shared" si="2"/>
        <v>17.038988822440288</v>
      </c>
      <c r="AF55" t="s">
        <v>33</v>
      </c>
      <c r="AG55">
        <v>2</v>
      </c>
      <c r="AH55">
        <v>1</v>
      </c>
      <c r="AI55">
        <v>18</v>
      </c>
      <c r="AJ55">
        <v>4</v>
      </c>
      <c r="AK55">
        <v>42</v>
      </c>
      <c r="AL55">
        <v>1</v>
      </c>
      <c r="AM55">
        <v>14.278451174370433</v>
      </c>
    </row>
    <row r="56" spans="1:39" x14ac:dyDescent="0.3">
      <c r="A56" s="9">
        <v>18</v>
      </c>
      <c r="B56" s="10" t="s">
        <v>27</v>
      </c>
      <c r="C56" s="10" t="s">
        <v>28</v>
      </c>
      <c r="D56" s="10" t="s">
        <v>29</v>
      </c>
      <c r="E56" s="9">
        <v>2</v>
      </c>
      <c r="F56" s="9">
        <v>9999</v>
      </c>
      <c r="G56" s="9">
        <v>3</v>
      </c>
      <c r="H56" s="9">
        <v>42</v>
      </c>
      <c r="I56" s="10" t="s">
        <v>49</v>
      </c>
      <c r="J56" s="9">
        <v>3</v>
      </c>
      <c r="K56" s="10" t="s">
        <v>35</v>
      </c>
      <c r="L56" s="9">
        <v>40.577209296222506</v>
      </c>
      <c r="M56" s="9">
        <v>9</v>
      </c>
      <c r="N56" s="11">
        <v>43684.379094062497</v>
      </c>
      <c r="O56" s="9">
        <v>43684.375399999997</v>
      </c>
      <c r="P56" s="10" t="s">
        <v>32</v>
      </c>
      <c r="U56" t="str">
        <f>[2]RunID!$A$5</f>
        <v>43614.9002</v>
      </c>
      <c r="V56">
        <v>2</v>
      </c>
      <c r="W56">
        <v>1</v>
      </c>
      <c r="X56">
        <v>18</v>
      </c>
      <c r="Y56">
        <f t="shared" si="0"/>
        <v>3</v>
      </c>
      <c r="Z56">
        <f t="shared" si="0"/>
        <v>42</v>
      </c>
      <c r="AA56">
        <f t="shared" si="1"/>
        <v>3</v>
      </c>
      <c r="AB56">
        <f t="shared" si="2"/>
        <v>24.115612683786377</v>
      </c>
      <c r="AF56" t="s">
        <v>33</v>
      </c>
      <c r="AG56">
        <v>2</v>
      </c>
      <c r="AH56">
        <v>1</v>
      </c>
      <c r="AI56">
        <v>18</v>
      </c>
      <c r="AJ56">
        <v>3</v>
      </c>
      <c r="AK56">
        <v>42</v>
      </c>
      <c r="AL56">
        <v>3</v>
      </c>
      <c r="AM56">
        <v>21.889541678290925</v>
      </c>
    </row>
    <row r="57" spans="1:39" x14ac:dyDescent="0.3">
      <c r="A57" s="9">
        <v>18</v>
      </c>
      <c r="B57" s="10" t="s">
        <v>27</v>
      </c>
      <c r="C57" s="10" t="s">
        <v>28</v>
      </c>
      <c r="D57" s="10" t="s">
        <v>29</v>
      </c>
      <c r="E57" s="9">
        <v>2</v>
      </c>
      <c r="F57" s="9">
        <v>9999</v>
      </c>
      <c r="G57" s="9">
        <v>4</v>
      </c>
      <c r="H57" s="9">
        <v>42</v>
      </c>
      <c r="I57" s="10" t="s">
        <v>49</v>
      </c>
      <c r="J57" s="9">
        <v>3</v>
      </c>
      <c r="K57" s="10" t="s">
        <v>35</v>
      </c>
      <c r="L57" s="9">
        <v>3.22</v>
      </c>
      <c r="M57" s="9">
        <v>1</v>
      </c>
      <c r="N57" s="11">
        <v>43684.379094062497</v>
      </c>
      <c r="O57" s="9">
        <v>43684.375399999997</v>
      </c>
      <c r="P57" s="10" t="s">
        <v>32</v>
      </c>
      <c r="U57" t="str">
        <f>[2]RunID!$A$5</f>
        <v>43614.9002</v>
      </c>
      <c r="V57">
        <v>2</v>
      </c>
      <c r="W57">
        <v>1</v>
      </c>
      <c r="X57">
        <v>18</v>
      </c>
      <c r="Y57">
        <f t="shared" si="0"/>
        <v>4</v>
      </c>
      <c r="Z57">
        <f t="shared" si="0"/>
        <v>42</v>
      </c>
      <c r="AA57">
        <f t="shared" si="1"/>
        <v>3</v>
      </c>
      <c r="AB57">
        <f t="shared" si="2"/>
        <v>1.9136918035667154</v>
      </c>
      <c r="AF57" t="s">
        <v>33</v>
      </c>
      <c r="AG57">
        <v>2</v>
      </c>
      <c r="AH57">
        <v>1</v>
      </c>
      <c r="AI57">
        <v>18</v>
      </c>
      <c r="AJ57">
        <v>4</v>
      </c>
      <c r="AK57">
        <v>42</v>
      </c>
      <c r="AL57">
        <v>3</v>
      </c>
      <c r="AM57">
        <v>1.6036488587887268</v>
      </c>
    </row>
    <row r="58" spans="1:39" x14ac:dyDescent="0.3">
      <c r="A58" s="9">
        <v>18</v>
      </c>
      <c r="B58" s="10" t="s">
        <v>27</v>
      </c>
      <c r="C58" s="10" t="s">
        <v>28</v>
      </c>
      <c r="D58" s="10" t="s">
        <v>29</v>
      </c>
      <c r="E58" s="9">
        <v>2</v>
      </c>
      <c r="F58" s="9">
        <v>9999</v>
      </c>
      <c r="G58" s="9">
        <v>3</v>
      </c>
      <c r="H58" s="9">
        <v>43</v>
      </c>
      <c r="I58" s="10" t="s">
        <v>51</v>
      </c>
      <c r="J58" s="9">
        <v>3</v>
      </c>
      <c r="K58" s="10" t="s">
        <v>35</v>
      </c>
      <c r="L58" s="9">
        <v>5.64</v>
      </c>
      <c r="M58" s="9">
        <v>4</v>
      </c>
      <c r="N58" s="11">
        <v>43684.379094062497</v>
      </c>
      <c r="O58" s="9">
        <v>43684.375399999997</v>
      </c>
      <c r="P58" s="10" t="s">
        <v>32</v>
      </c>
      <c r="U58" t="str">
        <f>[2]RunID!$A$5</f>
        <v>43614.9002</v>
      </c>
      <c r="V58">
        <v>2</v>
      </c>
      <c r="W58">
        <v>1</v>
      </c>
      <c r="X58">
        <v>18</v>
      </c>
      <c r="Y58">
        <f t="shared" si="0"/>
        <v>3</v>
      </c>
      <c r="Z58">
        <f t="shared" si="0"/>
        <v>43</v>
      </c>
      <c r="AA58">
        <f t="shared" si="1"/>
        <v>3</v>
      </c>
      <c r="AB58">
        <f t="shared" si="2"/>
        <v>22.101049542304281</v>
      </c>
      <c r="AF58" t="s">
        <v>33</v>
      </c>
      <c r="AG58">
        <v>2</v>
      </c>
      <c r="AH58">
        <v>1</v>
      </c>
      <c r="AI58">
        <v>18</v>
      </c>
      <c r="AJ58">
        <v>3</v>
      </c>
      <c r="AK58">
        <v>43</v>
      </c>
      <c r="AL58">
        <v>3</v>
      </c>
      <c r="AM58">
        <v>27.427096541817793</v>
      </c>
    </row>
    <row r="59" spans="1:39" x14ac:dyDescent="0.3">
      <c r="A59" s="9">
        <v>18</v>
      </c>
      <c r="B59" s="10" t="s">
        <v>27</v>
      </c>
      <c r="C59" s="10" t="s">
        <v>28</v>
      </c>
      <c r="D59" s="10" t="s">
        <v>29</v>
      </c>
      <c r="E59" s="9">
        <v>2</v>
      </c>
      <c r="F59" s="9">
        <v>9999</v>
      </c>
      <c r="G59" s="9">
        <v>3</v>
      </c>
      <c r="H59" s="9">
        <v>45</v>
      </c>
      <c r="I59" s="10" t="s">
        <v>53</v>
      </c>
      <c r="J59" s="9">
        <v>1</v>
      </c>
      <c r="K59" s="10" t="s">
        <v>31</v>
      </c>
      <c r="L59" s="9">
        <v>8.6551461062368986</v>
      </c>
      <c r="M59" s="9">
        <v>3</v>
      </c>
      <c r="N59" s="11">
        <v>43684.379094074073</v>
      </c>
      <c r="O59" s="9">
        <v>43684.375399999997</v>
      </c>
      <c r="P59" s="10" t="s">
        <v>32</v>
      </c>
      <c r="U59" t="str">
        <f>[2]RunID!$A$5</f>
        <v>43614.9002</v>
      </c>
      <c r="V59">
        <v>2</v>
      </c>
      <c r="W59">
        <v>1</v>
      </c>
      <c r="X59">
        <v>18</v>
      </c>
      <c r="Y59">
        <f t="shared" si="0"/>
        <v>3</v>
      </c>
      <c r="Z59">
        <f t="shared" si="0"/>
        <v>45</v>
      </c>
      <c r="AA59">
        <f t="shared" si="1"/>
        <v>1</v>
      </c>
      <c r="AB59">
        <f t="shared" si="2"/>
        <v>1.6488244531235445</v>
      </c>
      <c r="AF59" t="s">
        <v>33</v>
      </c>
      <c r="AG59">
        <v>2</v>
      </c>
      <c r="AH59">
        <v>1</v>
      </c>
      <c r="AI59">
        <v>18</v>
      </c>
      <c r="AJ59">
        <v>3</v>
      </c>
      <c r="AK59">
        <v>45</v>
      </c>
      <c r="AL59">
        <v>1</v>
      </c>
      <c r="AM59">
        <v>3.2439049112906377</v>
      </c>
    </row>
    <row r="60" spans="1:39" x14ac:dyDescent="0.3">
      <c r="A60" s="9">
        <v>18</v>
      </c>
      <c r="B60" s="10" t="s">
        <v>27</v>
      </c>
      <c r="C60" s="10" t="s">
        <v>28</v>
      </c>
      <c r="D60" s="10" t="s">
        <v>29</v>
      </c>
      <c r="E60" s="9">
        <v>2</v>
      </c>
      <c r="F60" s="9">
        <v>9999</v>
      </c>
      <c r="G60" s="9">
        <v>4</v>
      </c>
      <c r="H60" s="9">
        <v>45</v>
      </c>
      <c r="I60" s="10" t="s">
        <v>53</v>
      </c>
      <c r="J60" s="9">
        <v>1</v>
      </c>
      <c r="K60" s="10" t="s">
        <v>31</v>
      </c>
      <c r="L60" s="9">
        <v>10.723082440239072</v>
      </c>
      <c r="M60" s="9">
        <v>4</v>
      </c>
      <c r="N60" s="11">
        <v>43684.379094074073</v>
      </c>
      <c r="O60" s="9">
        <v>43684.375399999997</v>
      </c>
      <c r="P60" s="10" t="s">
        <v>32</v>
      </c>
      <c r="U60" t="str">
        <f>[2]RunID!$A$5</f>
        <v>43614.9002</v>
      </c>
      <c r="V60">
        <v>2</v>
      </c>
      <c r="W60">
        <v>1</v>
      </c>
      <c r="X60">
        <v>18</v>
      </c>
      <c r="Y60">
        <f t="shared" si="0"/>
        <v>4</v>
      </c>
      <c r="Z60">
        <f t="shared" si="0"/>
        <v>45</v>
      </c>
      <c r="AA60">
        <f t="shared" si="1"/>
        <v>1</v>
      </c>
      <c r="AB60">
        <f t="shared" si="2"/>
        <v>2.0427708929818427</v>
      </c>
      <c r="AF60" t="s">
        <v>33</v>
      </c>
      <c r="AG60">
        <v>2</v>
      </c>
      <c r="AH60">
        <v>1</v>
      </c>
      <c r="AI60">
        <v>18</v>
      </c>
      <c r="AJ60">
        <v>4</v>
      </c>
      <c r="AK60">
        <v>45</v>
      </c>
      <c r="AL60">
        <v>1</v>
      </c>
      <c r="AM60">
        <v>2.7704882294427335</v>
      </c>
    </row>
    <row r="61" spans="1:39" x14ac:dyDescent="0.3">
      <c r="A61" s="9">
        <v>18</v>
      </c>
      <c r="B61" s="10" t="s">
        <v>27</v>
      </c>
      <c r="C61" s="10" t="s">
        <v>28</v>
      </c>
      <c r="D61" s="10" t="s">
        <v>29</v>
      </c>
      <c r="E61" s="9">
        <v>2</v>
      </c>
      <c r="F61" s="9">
        <v>9999</v>
      </c>
      <c r="G61" s="9">
        <v>3</v>
      </c>
      <c r="H61" s="9">
        <v>46</v>
      </c>
      <c r="I61" s="10" t="s">
        <v>63</v>
      </c>
      <c r="J61" s="9">
        <v>3</v>
      </c>
      <c r="K61" s="10" t="s">
        <v>35</v>
      </c>
      <c r="L61" s="9">
        <v>1.0857887234134846</v>
      </c>
      <c r="M61" s="9">
        <v>1</v>
      </c>
      <c r="N61" s="11">
        <v>43684.379094074073</v>
      </c>
      <c r="O61" s="9">
        <v>43684.375399999997</v>
      </c>
      <c r="P61" s="10" t="s">
        <v>32</v>
      </c>
      <c r="U61" t="str">
        <f>[2]RunID!$A$5</f>
        <v>43614.9002</v>
      </c>
      <c r="V61">
        <v>2</v>
      </c>
      <c r="W61">
        <v>1</v>
      </c>
      <c r="X61">
        <v>18</v>
      </c>
      <c r="Y61">
        <f t="shared" si="0"/>
        <v>3</v>
      </c>
      <c r="Z61">
        <f t="shared" si="0"/>
        <v>46</v>
      </c>
      <c r="AA61">
        <f t="shared" si="1"/>
        <v>3</v>
      </c>
      <c r="AB61">
        <f t="shared" si="2"/>
        <v>0</v>
      </c>
      <c r="AF61" t="s">
        <v>33</v>
      </c>
      <c r="AG61">
        <v>2</v>
      </c>
      <c r="AH61">
        <v>1</v>
      </c>
      <c r="AI61">
        <v>18</v>
      </c>
      <c r="AJ61">
        <v>3</v>
      </c>
      <c r="AK61">
        <v>49</v>
      </c>
      <c r="AL61">
        <v>3</v>
      </c>
      <c r="AM61">
        <v>2.4510936802499859</v>
      </c>
    </row>
    <row r="62" spans="1:39" x14ac:dyDescent="0.3">
      <c r="A62" s="9">
        <v>18</v>
      </c>
      <c r="B62" s="10" t="s">
        <v>27</v>
      </c>
      <c r="C62" s="10" t="s">
        <v>28</v>
      </c>
      <c r="D62" s="10" t="s">
        <v>29</v>
      </c>
      <c r="E62" s="9">
        <v>2</v>
      </c>
      <c r="F62" s="9">
        <v>9999</v>
      </c>
      <c r="G62" s="9">
        <v>3</v>
      </c>
      <c r="H62" s="9">
        <v>49</v>
      </c>
      <c r="I62" s="10" t="s">
        <v>64</v>
      </c>
      <c r="J62" s="9">
        <v>3</v>
      </c>
      <c r="K62" s="10" t="s">
        <v>35</v>
      </c>
      <c r="L62" s="9">
        <v>2.1715774468269693</v>
      </c>
      <c r="M62" s="9">
        <v>2</v>
      </c>
      <c r="N62" s="11">
        <v>43684.379094074073</v>
      </c>
      <c r="O62" s="9">
        <v>43684.375399999997</v>
      </c>
      <c r="P62" s="10" t="s">
        <v>32</v>
      </c>
      <c r="U62" t="str">
        <f>[2]RunID!$A$5</f>
        <v>43614.9002</v>
      </c>
      <c r="V62">
        <v>2</v>
      </c>
      <c r="W62">
        <v>1</v>
      </c>
      <c r="X62">
        <v>18</v>
      </c>
      <c r="Y62">
        <f t="shared" si="0"/>
        <v>3</v>
      </c>
      <c r="Z62">
        <f t="shared" si="0"/>
        <v>49</v>
      </c>
      <c r="AA62">
        <f t="shared" si="1"/>
        <v>3</v>
      </c>
      <c r="AB62">
        <f t="shared" si="2"/>
        <v>2.1715774468269693</v>
      </c>
      <c r="AF62" t="s">
        <v>33</v>
      </c>
      <c r="AG62">
        <v>2</v>
      </c>
      <c r="AH62">
        <v>1</v>
      </c>
      <c r="AI62">
        <v>18</v>
      </c>
      <c r="AJ62">
        <v>3</v>
      </c>
      <c r="AK62">
        <v>53</v>
      </c>
      <c r="AL62">
        <v>1</v>
      </c>
      <c r="AM62">
        <v>13.927367017750001</v>
      </c>
    </row>
    <row r="63" spans="1:39" x14ac:dyDescent="0.3">
      <c r="A63" s="9">
        <v>18</v>
      </c>
      <c r="B63" s="10" t="s">
        <v>27</v>
      </c>
      <c r="C63" s="10" t="s">
        <v>28</v>
      </c>
      <c r="D63" s="10" t="s">
        <v>29</v>
      </c>
      <c r="E63" s="9">
        <v>2</v>
      </c>
      <c r="F63" s="9">
        <v>9999</v>
      </c>
      <c r="G63" s="9">
        <v>4</v>
      </c>
      <c r="H63" s="9">
        <v>49</v>
      </c>
      <c r="I63" s="10" t="s">
        <v>64</v>
      </c>
      <c r="J63" s="9">
        <v>3</v>
      </c>
      <c r="K63" s="10" t="s">
        <v>35</v>
      </c>
      <c r="L63" s="9">
        <v>1.2935455752290554</v>
      </c>
      <c r="M63" s="9">
        <v>1</v>
      </c>
      <c r="N63" s="11">
        <v>43684.379094074073</v>
      </c>
      <c r="O63" s="9">
        <v>43684.375399999997</v>
      </c>
      <c r="P63" s="10" t="s">
        <v>32</v>
      </c>
      <c r="U63" t="str">
        <f>[2]RunID!$A$5</f>
        <v>43614.9002</v>
      </c>
      <c r="V63">
        <v>2</v>
      </c>
      <c r="W63">
        <v>1</v>
      </c>
      <c r="X63">
        <v>18</v>
      </c>
      <c r="Y63">
        <f t="shared" si="0"/>
        <v>4</v>
      </c>
      <c r="Z63">
        <f t="shared" si="0"/>
        <v>49</v>
      </c>
      <c r="AA63">
        <f t="shared" si="1"/>
        <v>3</v>
      </c>
      <c r="AB63">
        <f t="shared" si="2"/>
        <v>1.2935455752290554</v>
      </c>
      <c r="AF63" t="s">
        <v>33</v>
      </c>
      <c r="AG63">
        <v>2</v>
      </c>
      <c r="AH63">
        <v>1</v>
      </c>
      <c r="AI63">
        <v>18</v>
      </c>
      <c r="AJ63">
        <v>4</v>
      </c>
      <c r="AK63">
        <v>53</v>
      </c>
      <c r="AL63">
        <v>1</v>
      </c>
      <c r="AM63">
        <v>4.028354189331802</v>
      </c>
    </row>
    <row r="64" spans="1:39" x14ac:dyDescent="0.3">
      <c r="A64" s="9">
        <v>18</v>
      </c>
      <c r="B64" s="10" t="s">
        <v>27</v>
      </c>
      <c r="C64" s="10" t="s">
        <v>28</v>
      </c>
      <c r="D64" s="10" t="s">
        <v>29</v>
      </c>
      <c r="E64" s="9">
        <v>2</v>
      </c>
      <c r="F64" s="9">
        <v>9999</v>
      </c>
      <c r="G64" s="9">
        <v>2</v>
      </c>
      <c r="H64" s="9">
        <v>51</v>
      </c>
      <c r="I64" s="10" t="s">
        <v>65</v>
      </c>
      <c r="J64" s="9">
        <v>2</v>
      </c>
      <c r="K64" s="10" t="s">
        <v>34</v>
      </c>
      <c r="L64" s="9">
        <v>3.43</v>
      </c>
      <c r="M64" s="9">
        <v>1</v>
      </c>
      <c r="N64" s="11">
        <v>43684.379094085649</v>
      </c>
      <c r="O64" s="9">
        <v>43684.375399999997</v>
      </c>
      <c r="P64" s="10" t="s">
        <v>32</v>
      </c>
      <c r="U64" t="str">
        <f>[2]RunID!$A$5</f>
        <v>43614.9002</v>
      </c>
      <c r="V64">
        <v>2</v>
      </c>
      <c r="W64">
        <v>1</v>
      </c>
      <c r="X64">
        <v>18</v>
      </c>
      <c r="Y64">
        <f t="shared" si="0"/>
        <v>2</v>
      </c>
      <c r="Z64">
        <f t="shared" si="0"/>
        <v>51</v>
      </c>
      <c r="AA64">
        <f t="shared" si="1"/>
        <v>2</v>
      </c>
      <c r="AB64">
        <f t="shared" si="2"/>
        <v>0</v>
      </c>
      <c r="AF64" t="s">
        <v>33</v>
      </c>
      <c r="AG64">
        <v>2</v>
      </c>
      <c r="AH64">
        <v>1</v>
      </c>
      <c r="AI64">
        <v>18</v>
      </c>
      <c r="AJ64">
        <v>3</v>
      </c>
      <c r="AK64">
        <v>53</v>
      </c>
      <c r="AL64">
        <v>3</v>
      </c>
      <c r="AM64">
        <v>20.613049157038617</v>
      </c>
    </row>
    <row r="65" spans="1:39" x14ac:dyDescent="0.3">
      <c r="A65" s="9">
        <v>18</v>
      </c>
      <c r="B65" s="10" t="s">
        <v>27</v>
      </c>
      <c r="C65" s="10" t="s">
        <v>28</v>
      </c>
      <c r="D65" s="10" t="s">
        <v>29</v>
      </c>
      <c r="E65" s="9">
        <v>2</v>
      </c>
      <c r="F65" s="9">
        <v>9999</v>
      </c>
      <c r="G65" s="9">
        <v>3</v>
      </c>
      <c r="H65" s="9">
        <v>51</v>
      </c>
      <c r="I65" s="10" t="s">
        <v>65</v>
      </c>
      <c r="J65" s="9">
        <v>2</v>
      </c>
      <c r="K65" s="10" t="s">
        <v>34</v>
      </c>
      <c r="L65" s="9">
        <v>22.958827876714892</v>
      </c>
      <c r="M65" s="9">
        <v>5</v>
      </c>
      <c r="N65" s="11">
        <v>43684.379094085649</v>
      </c>
      <c r="O65" s="9">
        <v>43684.375399999997</v>
      </c>
      <c r="P65" s="10" t="s">
        <v>32</v>
      </c>
      <c r="U65" t="str">
        <f>[2]RunID!$A$5</f>
        <v>43614.9002</v>
      </c>
      <c r="V65">
        <v>2</v>
      </c>
      <c r="W65">
        <v>1</v>
      </c>
      <c r="X65">
        <v>18</v>
      </c>
      <c r="Y65">
        <f t="shared" si="0"/>
        <v>3</v>
      </c>
      <c r="Z65">
        <f t="shared" si="0"/>
        <v>51</v>
      </c>
      <c r="AA65">
        <f t="shared" si="1"/>
        <v>2</v>
      </c>
      <c r="AB65">
        <f t="shared" si="2"/>
        <v>0</v>
      </c>
      <c r="AF65" t="s">
        <v>33</v>
      </c>
      <c r="AG65">
        <v>2</v>
      </c>
      <c r="AH65">
        <v>1</v>
      </c>
      <c r="AI65">
        <v>18</v>
      </c>
      <c r="AJ65">
        <v>3</v>
      </c>
      <c r="AK65">
        <v>54</v>
      </c>
      <c r="AL65">
        <v>1</v>
      </c>
      <c r="AM65">
        <v>44.085574043563135</v>
      </c>
    </row>
    <row r="66" spans="1:39" x14ac:dyDescent="0.3">
      <c r="A66" s="9">
        <v>18</v>
      </c>
      <c r="B66" s="10" t="s">
        <v>27</v>
      </c>
      <c r="C66" s="10" t="s">
        <v>28</v>
      </c>
      <c r="D66" s="10" t="s">
        <v>29</v>
      </c>
      <c r="E66" s="9">
        <v>2</v>
      </c>
      <c r="F66" s="9">
        <v>9999</v>
      </c>
      <c r="G66" s="9">
        <v>4</v>
      </c>
      <c r="H66" s="9">
        <v>51</v>
      </c>
      <c r="I66" s="10" t="s">
        <v>65</v>
      </c>
      <c r="J66" s="9">
        <v>2</v>
      </c>
      <c r="K66" s="10" t="s">
        <v>34</v>
      </c>
      <c r="L66" s="9">
        <v>37.227148314779015</v>
      </c>
      <c r="M66" s="9">
        <v>5</v>
      </c>
      <c r="N66" s="11">
        <v>43684.379094085649</v>
      </c>
      <c r="O66" s="9">
        <v>43684.375399999997</v>
      </c>
      <c r="P66" s="10" t="s">
        <v>32</v>
      </c>
      <c r="U66" t="str">
        <f>[2]RunID!$A$5</f>
        <v>43614.9002</v>
      </c>
      <c r="V66">
        <v>2</v>
      </c>
      <c r="W66">
        <v>1</v>
      </c>
      <c r="X66">
        <v>18</v>
      </c>
      <c r="Y66">
        <f t="shared" si="0"/>
        <v>4</v>
      </c>
      <c r="Z66">
        <f t="shared" si="0"/>
        <v>51</v>
      </c>
      <c r="AA66">
        <f t="shared" si="1"/>
        <v>2</v>
      </c>
      <c r="AB66">
        <f t="shared" si="2"/>
        <v>0</v>
      </c>
      <c r="AF66" t="s">
        <v>33</v>
      </c>
      <c r="AG66">
        <v>2</v>
      </c>
      <c r="AH66">
        <v>1</v>
      </c>
      <c r="AI66">
        <v>18</v>
      </c>
      <c r="AJ66">
        <v>4</v>
      </c>
      <c r="AK66">
        <v>54</v>
      </c>
      <c r="AL66">
        <v>1</v>
      </c>
      <c r="AM66">
        <v>37.967514483631994</v>
      </c>
    </row>
    <row r="67" spans="1:39" x14ac:dyDescent="0.3">
      <c r="A67" s="9">
        <v>18</v>
      </c>
      <c r="B67" s="10" t="s">
        <v>27</v>
      </c>
      <c r="C67" s="10" t="s">
        <v>28</v>
      </c>
      <c r="D67" s="10" t="s">
        <v>29</v>
      </c>
      <c r="E67" s="9">
        <v>2</v>
      </c>
      <c r="F67" s="9">
        <v>9999</v>
      </c>
      <c r="G67" s="9">
        <v>5</v>
      </c>
      <c r="H67" s="9">
        <v>51</v>
      </c>
      <c r="I67" s="10" t="s">
        <v>65</v>
      </c>
      <c r="J67" s="9">
        <v>2</v>
      </c>
      <c r="K67" s="10" t="s">
        <v>34</v>
      </c>
      <c r="L67" s="9">
        <v>1.2935455752290554</v>
      </c>
      <c r="M67" s="9">
        <v>1</v>
      </c>
      <c r="N67" s="11">
        <v>43684.379094085649</v>
      </c>
      <c r="O67" s="9">
        <v>43684.375399999997</v>
      </c>
      <c r="P67" s="10" t="s">
        <v>32</v>
      </c>
      <c r="U67" t="str">
        <f>[2]RunID!$A$5</f>
        <v>43614.9002</v>
      </c>
      <c r="V67">
        <v>2</v>
      </c>
      <c r="W67">
        <v>1</v>
      </c>
      <c r="X67">
        <v>18</v>
      </c>
      <c r="Y67">
        <f t="shared" si="0"/>
        <v>5</v>
      </c>
      <c r="Z67">
        <f t="shared" si="0"/>
        <v>51</v>
      </c>
      <c r="AA67">
        <f t="shared" si="1"/>
        <v>2</v>
      </c>
      <c r="AB67">
        <f t="shared" ref="AB67:AB90" si="3">L67*VLOOKUP(Z67,$R$2:$S$35,2,FALSE)</f>
        <v>0</v>
      </c>
      <c r="AF67" t="s">
        <v>33</v>
      </c>
      <c r="AG67">
        <v>2</v>
      </c>
      <c r="AH67">
        <v>1</v>
      </c>
      <c r="AI67">
        <v>18</v>
      </c>
      <c r="AJ67">
        <v>3</v>
      </c>
      <c r="AK67">
        <v>54</v>
      </c>
      <c r="AL67">
        <v>3</v>
      </c>
      <c r="AM67">
        <v>16.573273714246017</v>
      </c>
    </row>
    <row r="68" spans="1:39" x14ac:dyDescent="0.3">
      <c r="A68" s="9">
        <v>18</v>
      </c>
      <c r="B68" s="10" t="s">
        <v>27</v>
      </c>
      <c r="C68" s="10" t="s">
        <v>28</v>
      </c>
      <c r="D68" s="10" t="s">
        <v>29</v>
      </c>
      <c r="E68" s="9">
        <v>2</v>
      </c>
      <c r="F68" s="9">
        <v>9999</v>
      </c>
      <c r="G68" s="9">
        <v>2</v>
      </c>
      <c r="H68" s="9">
        <v>51</v>
      </c>
      <c r="I68" s="10" t="s">
        <v>65</v>
      </c>
      <c r="J68" s="9">
        <v>3</v>
      </c>
      <c r="K68" s="10" t="s">
        <v>35</v>
      </c>
      <c r="L68" s="9">
        <v>1.9791247301004549</v>
      </c>
      <c r="M68" s="9">
        <v>1</v>
      </c>
      <c r="N68" s="11">
        <v>43684.379094085649</v>
      </c>
      <c r="O68" s="9">
        <v>43684.375399999997</v>
      </c>
      <c r="P68" s="10" t="s">
        <v>32</v>
      </c>
      <c r="U68" t="str">
        <f>[2]RunID!$A$5</f>
        <v>43614.9002</v>
      </c>
      <c r="V68">
        <v>2</v>
      </c>
      <c r="W68">
        <v>1</v>
      </c>
      <c r="X68">
        <v>18</v>
      </c>
      <c r="Y68">
        <f t="shared" ref="Y68:Z87" si="4">G68</f>
        <v>2</v>
      </c>
      <c r="Z68">
        <f t="shared" si="4"/>
        <v>51</v>
      </c>
      <c r="AA68">
        <f t="shared" ref="AA68:AA90" si="5">J68</f>
        <v>3</v>
      </c>
      <c r="AB68">
        <f t="shared" si="3"/>
        <v>0</v>
      </c>
      <c r="AF68" t="s">
        <v>33</v>
      </c>
      <c r="AG68">
        <v>2</v>
      </c>
      <c r="AH68">
        <v>1</v>
      </c>
      <c r="AI68">
        <v>18</v>
      </c>
      <c r="AJ68">
        <v>3</v>
      </c>
      <c r="AK68">
        <v>56</v>
      </c>
      <c r="AL68">
        <v>1</v>
      </c>
      <c r="AM68">
        <v>0.91175242417124047</v>
      </c>
    </row>
    <row r="69" spans="1:39" x14ac:dyDescent="0.3">
      <c r="A69" s="9">
        <v>18</v>
      </c>
      <c r="B69" s="10" t="s">
        <v>27</v>
      </c>
      <c r="C69" s="10" t="s">
        <v>28</v>
      </c>
      <c r="D69" s="10" t="s">
        <v>29</v>
      </c>
      <c r="E69" s="9">
        <v>2</v>
      </c>
      <c r="F69" s="9">
        <v>9999</v>
      </c>
      <c r="G69" s="9">
        <v>3</v>
      </c>
      <c r="H69" s="9">
        <v>51</v>
      </c>
      <c r="I69" s="10" t="s">
        <v>65</v>
      </c>
      <c r="J69" s="9">
        <v>3</v>
      </c>
      <c r="K69" s="10" t="s">
        <v>35</v>
      </c>
      <c r="L69" s="9">
        <v>4.7845395087896616</v>
      </c>
      <c r="M69" s="9">
        <v>3</v>
      </c>
      <c r="N69" s="11">
        <v>43684.379094085649</v>
      </c>
      <c r="O69" s="9">
        <v>43684.375399999997</v>
      </c>
      <c r="P69" s="10" t="s">
        <v>32</v>
      </c>
      <c r="U69" t="str">
        <f>[2]RunID!$A$5</f>
        <v>43614.9002</v>
      </c>
      <c r="V69">
        <v>2</v>
      </c>
      <c r="W69">
        <v>1</v>
      </c>
      <c r="X69">
        <v>18</v>
      </c>
      <c r="Y69">
        <f t="shared" si="4"/>
        <v>3</v>
      </c>
      <c r="Z69">
        <f t="shared" si="4"/>
        <v>51</v>
      </c>
      <c r="AA69">
        <f t="shared" si="5"/>
        <v>3</v>
      </c>
      <c r="AB69">
        <f t="shared" si="3"/>
        <v>0</v>
      </c>
      <c r="AF69" t="s">
        <v>33</v>
      </c>
      <c r="AG69">
        <v>2</v>
      </c>
      <c r="AH69">
        <v>1</v>
      </c>
      <c r="AI69">
        <v>18</v>
      </c>
      <c r="AJ69">
        <v>3</v>
      </c>
      <c r="AK69">
        <v>56</v>
      </c>
      <c r="AL69">
        <v>3</v>
      </c>
      <c r="AM69">
        <v>2.3991175338987616</v>
      </c>
    </row>
    <row r="70" spans="1:39" x14ac:dyDescent="0.3">
      <c r="A70" s="9">
        <v>18</v>
      </c>
      <c r="B70" s="10" t="s">
        <v>27</v>
      </c>
      <c r="C70" s="10" t="s">
        <v>28</v>
      </c>
      <c r="D70" s="10" t="s">
        <v>29</v>
      </c>
      <c r="E70" s="9">
        <v>2</v>
      </c>
      <c r="F70" s="9">
        <v>9999</v>
      </c>
      <c r="G70" s="9">
        <v>4</v>
      </c>
      <c r="H70" s="9">
        <v>51</v>
      </c>
      <c r="I70" s="10" t="s">
        <v>65</v>
      </c>
      <c r="J70" s="9">
        <v>3</v>
      </c>
      <c r="K70" s="10" t="s">
        <v>35</v>
      </c>
      <c r="L70" s="9">
        <v>2.1932932212952392</v>
      </c>
      <c r="M70" s="9">
        <v>1</v>
      </c>
      <c r="N70" s="11">
        <v>43684.379094085649</v>
      </c>
      <c r="O70" s="9">
        <v>43684.375399999997</v>
      </c>
      <c r="P70" s="10" t="s">
        <v>32</v>
      </c>
      <c r="U70" t="str">
        <f>[2]RunID!$A$5</f>
        <v>43614.9002</v>
      </c>
      <c r="V70">
        <v>2</v>
      </c>
      <c r="W70">
        <v>1</v>
      </c>
      <c r="X70">
        <v>18</v>
      </c>
      <c r="Y70">
        <f t="shared" si="4"/>
        <v>4</v>
      </c>
      <c r="Z70">
        <f t="shared" si="4"/>
        <v>51</v>
      </c>
      <c r="AA70">
        <f t="shared" si="5"/>
        <v>3</v>
      </c>
      <c r="AB70">
        <f t="shared" si="3"/>
        <v>0</v>
      </c>
      <c r="AF70" t="s">
        <v>33</v>
      </c>
      <c r="AG70">
        <v>2</v>
      </c>
      <c r="AH70">
        <v>1</v>
      </c>
      <c r="AI70">
        <v>18</v>
      </c>
      <c r="AJ70">
        <v>3</v>
      </c>
      <c r="AK70">
        <v>57</v>
      </c>
      <c r="AL70">
        <v>1</v>
      </c>
      <c r="AM70">
        <v>10.169397866596297</v>
      </c>
    </row>
    <row r="71" spans="1:39" x14ac:dyDescent="0.3">
      <c r="A71" s="9">
        <v>18</v>
      </c>
      <c r="B71" s="10" t="s">
        <v>27</v>
      </c>
      <c r="C71" s="10" t="s">
        <v>28</v>
      </c>
      <c r="D71" s="10" t="s">
        <v>29</v>
      </c>
      <c r="E71" s="9">
        <v>2</v>
      </c>
      <c r="F71" s="9">
        <v>9999</v>
      </c>
      <c r="G71" s="9">
        <v>3</v>
      </c>
      <c r="H71" s="9">
        <v>53</v>
      </c>
      <c r="I71" s="10" t="s">
        <v>66</v>
      </c>
      <c r="J71" s="9">
        <v>1</v>
      </c>
      <c r="K71" s="10" t="s">
        <v>31</v>
      </c>
      <c r="L71" s="9">
        <v>22.479835665979902</v>
      </c>
      <c r="M71" s="9">
        <v>3</v>
      </c>
      <c r="N71" s="11">
        <v>43684.379094085649</v>
      </c>
      <c r="O71" s="9">
        <v>43684.375399999997</v>
      </c>
      <c r="P71" s="10" t="s">
        <v>32</v>
      </c>
      <c r="U71" t="str">
        <f>[2]RunID!$A$5</f>
        <v>43614.9002</v>
      </c>
      <c r="V71">
        <v>2</v>
      </c>
      <c r="W71">
        <v>1</v>
      </c>
      <c r="X71">
        <v>18</v>
      </c>
      <c r="Y71">
        <f t="shared" si="4"/>
        <v>3</v>
      </c>
      <c r="Z71">
        <f t="shared" si="4"/>
        <v>53</v>
      </c>
      <c r="AA71">
        <f t="shared" si="5"/>
        <v>1</v>
      </c>
      <c r="AB71">
        <f t="shared" si="3"/>
        <v>10.206477129164151</v>
      </c>
      <c r="AF71" t="s">
        <v>33</v>
      </c>
      <c r="AG71">
        <v>2</v>
      </c>
      <c r="AH71">
        <v>1</v>
      </c>
      <c r="AI71">
        <v>18</v>
      </c>
      <c r="AJ71">
        <v>3</v>
      </c>
      <c r="AK71">
        <v>57</v>
      </c>
      <c r="AL71">
        <v>2</v>
      </c>
      <c r="AM71">
        <v>2.0353628576280345</v>
      </c>
    </row>
    <row r="72" spans="1:39" x14ac:dyDescent="0.3">
      <c r="A72" s="9">
        <v>18</v>
      </c>
      <c r="B72" s="10" t="s">
        <v>27</v>
      </c>
      <c r="C72" s="10" t="s">
        <v>28</v>
      </c>
      <c r="D72" s="10" t="s">
        <v>29</v>
      </c>
      <c r="E72" s="9">
        <v>2</v>
      </c>
      <c r="F72" s="9">
        <v>9999</v>
      </c>
      <c r="G72" s="9">
        <v>4</v>
      </c>
      <c r="H72" s="9">
        <v>53</v>
      </c>
      <c r="I72" s="10" t="s">
        <v>66</v>
      </c>
      <c r="J72" s="9">
        <v>1</v>
      </c>
      <c r="K72" s="10" t="s">
        <v>31</v>
      </c>
      <c r="L72" s="9">
        <v>6.5505551787568148</v>
      </c>
      <c r="M72" s="9">
        <v>2</v>
      </c>
      <c r="N72" s="11">
        <v>43684.379094085649</v>
      </c>
      <c r="O72" s="9">
        <v>43684.375399999997</v>
      </c>
      <c r="P72" s="10" t="s">
        <v>32</v>
      </c>
      <c r="U72" t="str">
        <f>[2]RunID!$A$5</f>
        <v>43614.9002</v>
      </c>
      <c r="V72">
        <v>2</v>
      </c>
      <c r="W72">
        <v>1</v>
      </c>
      <c r="X72">
        <v>18</v>
      </c>
      <c r="Y72">
        <f t="shared" si="4"/>
        <v>4</v>
      </c>
      <c r="Z72">
        <f t="shared" si="4"/>
        <v>53</v>
      </c>
      <c r="AA72">
        <f t="shared" si="5"/>
        <v>1</v>
      </c>
      <c r="AB72">
        <f t="shared" si="3"/>
        <v>2.9741361373245989</v>
      </c>
      <c r="AF72" t="s">
        <v>33</v>
      </c>
      <c r="AG72">
        <v>2</v>
      </c>
      <c r="AH72">
        <v>1</v>
      </c>
      <c r="AI72">
        <v>18</v>
      </c>
      <c r="AJ72">
        <v>2</v>
      </c>
      <c r="AK72">
        <v>57</v>
      </c>
      <c r="AL72">
        <v>3</v>
      </c>
      <c r="AM72">
        <v>2.3022733230921411</v>
      </c>
    </row>
    <row r="73" spans="1:39" x14ac:dyDescent="0.3">
      <c r="A73" s="9">
        <v>18</v>
      </c>
      <c r="B73" s="10" t="s">
        <v>27</v>
      </c>
      <c r="C73" s="10" t="s">
        <v>28</v>
      </c>
      <c r="D73" s="10" t="s">
        <v>29</v>
      </c>
      <c r="E73" s="9">
        <v>2</v>
      </c>
      <c r="F73" s="9">
        <v>9999</v>
      </c>
      <c r="G73" s="9">
        <v>3</v>
      </c>
      <c r="H73" s="9">
        <v>53</v>
      </c>
      <c r="I73" s="10" t="s">
        <v>66</v>
      </c>
      <c r="J73" s="9">
        <v>3</v>
      </c>
      <c r="K73" s="10" t="s">
        <v>35</v>
      </c>
      <c r="L73" s="9">
        <v>33.164624978021877</v>
      </c>
      <c r="M73" s="9">
        <v>4</v>
      </c>
      <c r="N73" s="11">
        <v>43684.379094085649</v>
      </c>
      <c r="O73" s="9">
        <v>43684.375399999997</v>
      </c>
      <c r="P73" s="10" t="s">
        <v>32</v>
      </c>
      <c r="U73" t="str">
        <f>[2]RunID!$A$5</f>
        <v>43614.9002</v>
      </c>
      <c r="V73">
        <v>2</v>
      </c>
      <c r="W73">
        <v>1</v>
      </c>
      <c r="X73">
        <v>18</v>
      </c>
      <c r="Y73">
        <f t="shared" si="4"/>
        <v>3</v>
      </c>
      <c r="Z73">
        <f t="shared" si="4"/>
        <v>53</v>
      </c>
      <c r="AA73">
        <f t="shared" si="5"/>
        <v>3</v>
      </c>
      <c r="AB73">
        <f t="shared" si="3"/>
        <v>15.057671744805052</v>
      </c>
      <c r="AF73" t="s">
        <v>33</v>
      </c>
      <c r="AG73">
        <v>2</v>
      </c>
      <c r="AH73">
        <v>1</v>
      </c>
      <c r="AI73">
        <v>18</v>
      </c>
      <c r="AJ73">
        <v>3</v>
      </c>
      <c r="AK73">
        <v>57</v>
      </c>
      <c r="AL73">
        <v>3</v>
      </c>
      <c r="AM73">
        <v>13.352427452509799</v>
      </c>
    </row>
    <row r="74" spans="1:39" x14ac:dyDescent="0.3">
      <c r="A74" s="9">
        <v>18</v>
      </c>
      <c r="B74" s="10" t="s">
        <v>27</v>
      </c>
      <c r="C74" s="10" t="s">
        <v>28</v>
      </c>
      <c r="D74" s="10" t="s">
        <v>29</v>
      </c>
      <c r="E74" s="9">
        <v>2</v>
      </c>
      <c r="F74" s="9">
        <v>9999</v>
      </c>
      <c r="G74" s="9">
        <v>3</v>
      </c>
      <c r="H74" s="9">
        <v>54</v>
      </c>
      <c r="I74" s="10" t="s">
        <v>67</v>
      </c>
      <c r="J74" s="9">
        <v>1</v>
      </c>
      <c r="K74" s="10" t="s">
        <v>31</v>
      </c>
      <c r="L74" s="9">
        <v>17.143710072410752</v>
      </c>
      <c r="M74" s="9">
        <v>3</v>
      </c>
      <c r="N74" s="11">
        <v>43684.379094085649</v>
      </c>
      <c r="O74" s="9">
        <v>43684.375399999997</v>
      </c>
      <c r="P74" s="10" t="s">
        <v>32</v>
      </c>
      <c r="U74" t="str">
        <f>[2]RunID!$A$5</f>
        <v>43614.9002</v>
      </c>
      <c r="V74">
        <v>2</v>
      </c>
      <c r="W74">
        <v>1</v>
      </c>
      <c r="X74">
        <v>18</v>
      </c>
      <c r="Y74">
        <f t="shared" si="4"/>
        <v>3</v>
      </c>
      <c r="Z74">
        <f t="shared" si="4"/>
        <v>54</v>
      </c>
      <c r="AA74">
        <f t="shared" si="5"/>
        <v>1</v>
      </c>
      <c r="AB74">
        <f t="shared" si="3"/>
        <v>46.514925842462588</v>
      </c>
      <c r="AF74" t="s">
        <v>33</v>
      </c>
      <c r="AG74">
        <v>2</v>
      </c>
      <c r="AH74">
        <v>1</v>
      </c>
      <c r="AI74">
        <v>18</v>
      </c>
      <c r="AJ74">
        <v>2</v>
      </c>
      <c r="AK74">
        <v>74</v>
      </c>
      <c r="AL74">
        <v>3</v>
      </c>
      <c r="AM74">
        <v>276.40941475454747</v>
      </c>
    </row>
    <row r="75" spans="1:39" x14ac:dyDescent="0.3">
      <c r="A75" s="9">
        <v>18</v>
      </c>
      <c r="B75" s="10" t="s">
        <v>27</v>
      </c>
      <c r="C75" s="10" t="s">
        <v>28</v>
      </c>
      <c r="D75" s="10" t="s">
        <v>29</v>
      </c>
      <c r="E75" s="9">
        <v>2</v>
      </c>
      <c r="F75" s="9">
        <v>9999</v>
      </c>
      <c r="G75" s="9">
        <v>4</v>
      </c>
      <c r="H75" s="9">
        <v>54</v>
      </c>
      <c r="I75" s="10" t="s">
        <v>67</v>
      </c>
      <c r="J75" s="9">
        <v>1</v>
      </c>
      <c r="K75" s="10" t="s">
        <v>31</v>
      </c>
      <c r="L75" s="9">
        <v>14.730079818631204</v>
      </c>
      <c r="M75" s="9">
        <v>5</v>
      </c>
      <c r="N75" s="11">
        <v>43684.379094085649</v>
      </c>
      <c r="O75" s="9">
        <v>43684.375399999997</v>
      </c>
      <c r="P75" s="10" t="s">
        <v>32</v>
      </c>
      <c r="U75" t="str">
        <f>[2]RunID!$A$5</f>
        <v>43614.9002</v>
      </c>
      <c r="V75">
        <v>2</v>
      </c>
      <c r="W75">
        <v>1</v>
      </c>
      <c r="X75">
        <v>18</v>
      </c>
      <c r="Y75">
        <f t="shared" si="4"/>
        <v>4</v>
      </c>
      <c r="Z75">
        <f t="shared" si="4"/>
        <v>54</v>
      </c>
      <c r="AA75">
        <f t="shared" si="5"/>
        <v>1</v>
      </c>
      <c r="AB75">
        <f t="shared" si="3"/>
        <v>39.966178121492035</v>
      </c>
      <c r="AF75" t="s">
        <v>33</v>
      </c>
      <c r="AG75">
        <v>2</v>
      </c>
      <c r="AH75">
        <v>1</v>
      </c>
      <c r="AI75">
        <v>18</v>
      </c>
      <c r="AJ75">
        <v>3</v>
      </c>
      <c r="AK75">
        <v>74</v>
      </c>
      <c r="AL75">
        <v>3</v>
      </c>
      <c r="AM75">
        <v>2010.6283142328923</v>
      </c>
    </row>
    <row r="76" spans="1:39" x14ac:dyDescent="0.3">
      <c r="A76" s="9">
        <v>18</v>
      </c>
      <c r="B76" s="10" t="s">
        <v>27</v>
      </c>
      <c r="C76" s="10" t="s">
        <v>28</v>
      </c>
      <c r="D76" s="10" t="s">
        <v>29</v>
      </c>
      <c r="E76" s="9">
        <v>2</v>
      </c>
      <c r="F76" s="9">
        <v>9999</v>
      </c>
      <c r="G76" s="9">
        <v>3</v>
      </c>
      <c r="H76" s="9">
        <v>54</v>
      </c>
      <c r="I76" s="10" t="s">
        <v>67</v>
      </c>
      <c r="J76" s="9">
        <v>3</v>
      </c>
      <c r="K76" s="10" t="s">
        <v>35</v>
      </c>
      <c r="L76" s="9">
        <v>6.2944740575494036</v>
      </c>
      <c r="M76" s="9">
        <v>2</v>
      </c>
      <c r="N76" s="11">
        <v>43684.379094085649</v>
      </c>
      <c r="O76" s="9">
        <v>43684.375399999997</v>
      </c>
      <c r="P76" s="10" t="s">
        <v>32</v>
      </c>
      <c r="U76" t="str">
        <f>[2]RunID!$A$5</f>
        <v>43614.9002</v>
      </c>
      <c r="V76">
        <v>2</v>
      </c>
      <c r="W76">
        <v>1</v>
      </c>
      <c r="X76">
        <v>18</v>
      </c>
      <c r="Y76">
        <f t="shared" si="4"/>
        <v>3</v>
      </c>
      <c r="Z76">
        <f t="shared" si="4"/>
        <v>54</v>
      </c>
      <c r="AA76">
        <f t="shared" si="5"/>
        <v>3</v>
      </c>
      <c r="AB76">
        <f t="shared" si="3"/>
        <v>17.078391594792254</v>
      </c>
      <c r="AF76" t="s">
        <v>33</v>
      </c>
      <c r="AG76">
        <v>2</v>
      </c>
      <c r="AH76">
        <v>1</v>
      </c>
      <c r="AI76">
        <v>18</v>
      </c>
      <c r="AJ76">
        <v>4</v>
      </c>
      <c r="AK76">
        <v>74</v>
      </c>
      <c r="AL76">
        <v>3</v>
      </c>
      <c r="AM76">
        <v>3712.1810761170696</v>
      </c>
    </row>
    <row r="77" spans="1:39" x14ac:dyDescent="0.3">
      <c r="A77" s="9">
        <v>18</v>
      </c>
      <c r="B77" s="10" t="s">
        <v>27</v>
      </c>
      <c r="C77" s="10" t="s">
        <v>28</v>
      </c>
      <c r="D77" s="10" t="s">
        <v>29</v>
      </c>
      <c r="E77" s="9">
        <v>2</v>
      </c>
      <c r="F77" s="9">
        <v>9999</v>
      </c>
      <c r="G77" s="9">
        <v>3</v>
      </c>
      <c r="H77" s="9">
        <v>56</v>
      </c>
      <c r="I77" s="10" t="s">
        <v>68</v>
      </c>
      <c r="J77" s="9">
        <v>1</v>
      </c>
      <c r="K77" s="10" t="s">
        <v>31</v>
      </c>
      <c r="L77" s="9">
        <v>3.1053557489625661</v>
      </c>
      <c r="M77" s="9">
        <v>1</v>
      </c>
      <c r="N77" s="11">
        <v>43684.379094097225</v>
      </c>
      <c r="O77" s="9">
        <v>43684.375399999997</v>
      </c>
      <c r="P77" s="10" t="s">
        <v>32</v>
      </c>
      <c r="U77" t="str">
        <f>[2]RunID!$A$5</f>
        <v>43614.9002</v>
      </c>
      <c r="V77">
        <v>2</v>
      </c>
      <c r="W77">
        <v>1</v>
      </c>
      <c r="X77">
        <v>18</v>
      </c>
      <c r="Y77">
        <f t="shared" si="4"/>
        <v>3</v>
      </c>
      <c r="Z77">
        <f t="shared" si="4"/>
        <v>56</v>
      </c>
      <c r="AA77">
        <f t="shared" si="5"/>
        <v>1</v>
      </c>
      <c r="AB77">
        <f t="shared" si="3"/>
        <v>0.53528712338632767</v>
      </c>
      <c r="AF77" t="s">
        <v>33</v>
      </c>
      <c r="AG77">
        <v>2</v>
      </c>
      <c r="AH77">
        <v>1</v>
      </c>
      <c r="AI77">
        <v>18</v>
      </c>
      <c r="AJ77">
        <v>5</v>
      </c>
      <c r="AK77">
        <v>74</v>
      </c>
      <c r="AL77">
        <v>3</v>
      </c>
      <c r="AM77">
        <v>100.52776432387506</v>
      </c>
    </row>
    <row r="78" spans="1:39" x14ac:dyDescent="0.3">
      <c r="A78" s="9">
        <v>18</v>
      </c>
      <c r="B78" s="10" t="s">
        <v>27</v>
      </c>
      <c r="C78" s="10" t="s">
        <v>28</v>
      </c>
      <c r="D78" s="10" t="s">
        <v>29</v>
      </c>
      <c r="E78" s="9">
        <v>2</v>
      </c>
      <c r="F78" s="9">
        <v>9999</v>
      </c>
      <c r="G78" s="9">
        <v>3</v>
      </c>
      <c r="H78" s="9">
        <v>56</v>
      </c>
      <c r="I78" s="10" t="s">
        <v>68</v>
      </c>
      <c r="J78" s="9">
        <v>3</v>
      </c>
      <c r="K78" s="10" t="s">
        <v>35</v>
      </c>
      <c r="L78" s="9">
        <v>6.678505893833762</v>
      </c>
      <c r="M78" s="9">
        <v>2</v>
      </c>
      <c r="N78" s="11">
        <v>43684.379094097225</v>
      </c>
      <c r="O78" s="9">
        <v>43684.375399999997</v>
      </c>
      <c r="P78" s="10" t="s">
        <v>32</v>
      </c>
      <c r="U78" t="str">
        <f>[2]RunID!$A$5</f>
        <v>43614.9002</v>
      </c>
      <c r="V78">
        <v>2</v>
      </c>
      <c r="W78">
        <v>1</v>
      </c>
      <c r="X78">
        <v>18</v>
      </c>
      <c r="Y78">
        <f t="shared" si="4"/>
        <v>3</v>
      </c>
      <c r="Z78">
        <f t="shared" si="4"/>
        <v>56</v>
      </c>
      <c r="AA78">
        <f t="shared" si="5"/>
        <v>3</v>
      </c>
      <c r="AB78">
        <f t="shared" si="3"/>
        <v>1.1512105206056391</v>
      </c>
    </row>
    <row r="79" spans="1:39" x14ac:dyDescent="0.3">
      <c r="A79" s="9">
        <v>18</v>
      </c>
      <c r="B79" s="10" t="s">
        <v>27</v>
      </c>
      <c r="C79" s="10" t="s">
        <v>28</v>
      </c>
      <c r="D79" s="10" t="s">
        <v>29</v>
      </c>
      <c r="E79" s="9">
        <v>2</v>
      </c>
      <c r="F79" s="9">
        <v>9999</v>
      </c>
      <c r="G79" s="9">
        <v>3</v>
      </c>
      <c r="H79" s="9">
        <v>57</v>
      </c>
      <c r="I79" s="10" t="s">
        <v>69</v>
      </c>
      <c r="J79" s="9">
        <v>1</v>
      </c>
      <c r="K79" s="10" t="s">
        <v>31</v>
      </c>
      <c r="L79" s="9">
        <v>14.826387946892037</v>
      </c>
      <c r="M79" s="9">
        <v>4</v>
      </c>
      <c r="N79" s="11">
        <v>43684.379094097225</v>
      </c>
      <c r="O79" s="9">
        <v>43684.375399999997</v>
      </c>
      <c r="P79" s="10" t="s">
        <v>32</v>
      </c>
      <c r="U79" t="str">
        <f>[2]RunID!$A$5</f>
        <v>43614.9002</v>
      </c>
      <c r="V79">
        <v>2</v>
      </c>
      <c r="W79">
        <v>1</v>
      </c>
      <c r="X79">
        <v>18</v>
      </c>
      <c r="Y79">
        <f t="shared" si="4"/>
        <v>3</v>
      </c>
      <c r="Z79">
        <f t="shared" si="4"/>
        <v>57</v>
      </c>
      <c r="AA79">
        <f t="shared" si="5"/>
        <v>1</v>
      </c>
      <c r="AB79">
        <f t="shared" si="3"/>
        <v>7.4969425251223258</v>
      </c>
    </row>
    <row r="80" spans="1:39" x14ac:dyDescent="0.3">
      <c r="A80" s="9">
        <v>18</v>
      </c>
      <c r="B80" s="10" t="s">
        <v>27</v>
      </c>
      <c r="C80" s="10" t="s">
        <v>28</v>
      </c>
      <c r="D80" s="10" t="s">
        <v>29</v>
      </c>
      <c r="E80" s="9">
        <v>2</v>
      </c>
      <c r="F80" s="9">
        <v>9999</v>
      </c>
      <c r="G80" s="9">
        <v>3</v>
      </c>
      <c r="H80" s="9">
        <v>57</v>
      </c>
      <c r="I80" s="10" t="s">
        <v>69</v>
      </c>
      <c r="J80" s="9">
        <v>2</v>
      </c>
      <c r="K80" s="10" t="s">
        <v>34</v>
      </c>
      <c r="L80" s="9">
        <v>2.9791247301004549</v>
      </c>
      <c r="M80" s="9">
        <v>2</v>
      </c>
      <c r="N80" s="11">
        <v>43684.379094097225</v>
      </c>
      <c r="O80" s="9">
        <v>43684.375399999997</v>
      </c>
      <c r="P80" s="10" t="s">
        <v>32</v>
      </c>
      <c r="U80" t="str">
        <f>[2]RunID!$A$5</f>
        <v>43614.9002</v>
      </c>
      <c r="V80">
        <v>2</v>
      </c>
      <c r="W80">
        <v>1</v>
      </c>
      <c r="X80">
        <v>18</v>
      </c>
      <c r="Y80">
        <f t="shared" si="4"/>
        <v>3</v>
      </c>
      <c r="Z80">
        <f t="shared" si="4"/>
        <v>57</v>
      </c>
      <c r="AA80">
        <f t="shared" si="5"/>
        <v>2</v>
      </c>
      <c r="AB80">
        <f t="shared" si="3"/>
        <v>1.5063902925469772</v>
      </c>
    </row>
    <row r="81" spans="1:28" x14ac:dyDescent="0.3">
      <c r="A81" s="9">
        <v>18</v>
      </c>
      <c r="B81" s="10" t="s">
        <v>27</v>
      </c>
      <c r="C81" s="10" t="s">
        <v>28</v>
      </c>
      <c r="D81" s="10" t="s">
        <v>29</v>
      </c>
      <c r="E81" s="9">
        <v>2</v>
      </c>
      <c r="F81" s="9">
        <v>9999</v>
      </c>
      <c r="G81" s="9">
        <v>2</v>
      </c>
      <c r="H81" s="9">
        <v>57</v>
      </c>
      <c r="I81" s="10" t="s">
        <v>69</v>
      </c>
      <c r="J81" s="9">
        <v>3</v>
      </c>
      <c r="K81" s="10" t="s">
        <v>35</v>
      </c>
      <c r="L81" s="9">
        <v>3.2467993938249289</v>
      </c>
      <c r="M81" s="9">
        <v>1</v>
      </c>
      <c r="N81" s="11">
        <v>43684.379094097225</v>
      </c>
      <c r="O81" s="9">
        <v>43684.375399999997</v>
      </c>
      <c r="P81" s="10" t="s">
        <v>32</v>
      </c>
      <c r="U81" t="str">
        <f>[2]RunID!$A$5</f>
        <v>43614.9002</v>
      </c>
      <c r="V81">
        <v>2</v>
      </c>
      <c r="W81">
        <v>1</v>
      </c>
      <c r="X81">
        <v>18</v>
      </c>
      <c r="Y81">
        <f t="shared" si="4"/>
        <v>2</v>
      </c>
      <c r="Z81">
        <f t="shared" si="4"/>
        <v>57</v>
      </c>
      <c r="AA81">
        <f t="shared" si="5"/>
        <v>3</v>
      </c>
      <c r="AB81">
        <f t="shared" si="3"/>
        <v>1.641739615427368</v>
      </c>
    </row>
    <row r="82" spans="1:28" x14ac:dyDescent="0.3">
      <c r="A82" s="9">
        <v>18</v>
      </c>
      <c r="B82" s="10" t="s">
        <v>27</v>
      </c>
      <c r="C82" s="10" t="s">
        <v>28</v>
      </c>
      <c r="D82" s="10" t="s">
        <v>29</v>
      </c>
      <c r="E82" s="9">
        <v>2</v>
      </c>
      <c r="F82" s="9">
        <v>9999</v>
      </c>
      <c r="G82" s="9">
        <v>3</v>
      </c>
      <c r="H82" s="9">
        <v>57</v>
      </c>
      <c r="I82" s="10" t="s">
        <v>69</v>
      </c>
      <c r="J82" s="9">
        <v>3</v>
      </c>
      <c r="K82" s="10" t="s">
        <v>35</v>
      </c>
      <c r="L82" s="9">
        <v>20.614844614927488</v>
      </c>
      <c r="M82" s="9">
        <v>6</v>
      </c>
      <c r="N82" s="11">
        <v>43684.379094097225</v>
      </c>
      <c r="O82" s="9">
        <v>43684.375399999997</v>
      </c>
      <c r="P82" s="10" t="s">
        <v>32</v>
      </c>
      <c r="U82" t="str">
        <f>[2]RunID!$A$5</f>
        <v>43614.9002</v>
      </c>
      <c r="V82">
        <v>2</v>
      </c>
      <c r="W82">
        <v>1</v>
      </c>
      <c r="X82">
        <v>18</v>
      </c>
      <c r="Y82">
        <f t="shared" si="4"/>
        <v>3</v>
      </c>
      <c r="Z82">
        <f t="shared" si="4"/>
        <v>57</v>
      </c>
      <c r="AA82">
        <f t="shared" si="5"/>
        <v>3</v>
      </c>
      <c r="AB82">
        <f t="shared" si="3"/>
        <v>10.423867620085838</v>
      </c>
    </row>
    <row r="83" spans="1:28" x14ac:dyDescent="0.3">
      <c r="A83" s="9">
        <v>18</v>
      </c>
      <c r="B83" s="10" t="s">
        <v>27</v>
      </c>
      <c r="C83" s="10" t="s">
        <v>28</v>
      </c>
      <c r="D83" s="10" t="s">
        <v>29</v>
      </c>
      <c r="E83" s="9">
        <v>2</v>
      </c>
      <c r="F83" s="9">
        <v>9999</v>
      </c>
      <c r="G83" s="9">
        <v>3</v>
      </c>
      <c r="H83" s="9">
        <v>58</v>
      </c>
      <c r="I83" s="10" t="s">
        <v>70</v>
      </c>
      <c r="J83" s="9">
        <v>1</v>
      </c>
      <c r="K83" s="10" t="s">
        <v>31</v>
      </c>
      <c r="L83" s="9">
        <v>1</v>
      </c>
      <c r="M83" s="9">
        <v>1</v>
      </c>
      <c r="N83" s="11">
        <v>43684.379094097225</v>
      </c>
      <c r="O83" s="9">
        <v>43684.375399999997</v>
      </c>
      <c r="P83" s="10" t="s">
        <v>32</v>
      </c>
      <c r="U83" t="str">
        <f>[2]RunID!$A$5</f>
        <v>43614.9002</v>
      </c>
      <c r="V83">
        <v>2</v>
      </c>
      <c r="W83">
        <v>1</v>
      </c>
      <c r="X83">
        <v>18</v>
      </c>
      <c r="Y83">
        <f t="shared" si="4"/>
        <v>3</v>
      </c>
      <c r="Z83">
        <f t="shared" si="4"/>
        <v>58</v>
      </c>
      <c r="AA83">
        <f t="shared" si="5"/>
        <v>1</v>
      </c>
      <c r="AB83">
        <f t="shared" si="3"/>
        <v>0</v>
      </c>
    </row>
    <row r="84" spans="1:28" x14ac:dyDescent="0.3">
      <c r="A84" s="9">
        <v>18</v>
      </c>
      <c r="B84" s="10" t="s">
        <v>27</v>
      </c>
      <c r="C84" s="10" t="s">
        <v>28</v>
      </c>
      <c r="D84" s="10" t="s">
        <v>29</v>
      </c>
      <c r="E84" s="9">
        <v>2</v>
      </c>
      <c r="F84" s="9">
        <v>9999</v>
      </c>
      <c r="G84" s="9">
        <v>3</v>
      </c>
      <c r="H84" s="9">
        <v>60</v>
      </c>
      <c r="I84" s="10" t="s">
        <v>71</v>
      </c>
      <c r="J84" s="9">
        <v>3</v>
      </c>
      <c r="K84" s="10" t="s">
        <v>35</v>
      </c>
      <c r="L84" s="9">
        <v>1.97</v>
      </c>
      <c r="M84" s="9">
        <v>1</v>
      </c>
      <c r="N84" s="11">
        <v>43684.379094108794</v>
      </c>
      <c r="O84" s="9">
        <v>43684.375399999997</v>
      </c>
      <c r="P84" s="10" t="s">
        <v>32</v>
      </c>
      <c r="U84" t="str">
        <f>[2]RunID!$A$5</f>
        <v>43614.9002</v>
      </c>
      <c r="V84">
        <v>2</v>
      </c>
      <c r="W84">
        <v>1</v>
      </c>
      <c r="X84">
        <v>18</v>
      </c>
      <c r="Y84">
        <f t="shared" si="4"/>
        <v>3</v>
      </c>
      <c r="Z84">
        <f t="shared" si="4"/>
        <v>60</v>
      </c>
      <c r="AA84">
        <f t="shared" si="5"/>
        <v>3</v>
      </c>
      <c r="AB84">
        <f t="shared" si="3"/>
        <v>0</v>
      </c>
    </row>
    <row r="85" spans="1:28" x14ac:dyDescent="0.3">
      <c r="A85" s="9">
        <v>18</v>
      </c>
      <c r="B85" s="10" t="s">
        <v>27</v>
      </c>
      <c r="C85" s="10" t="s">
        <v>28</v>
      </c>
      <c r="D85" s="10" t="s">
        <v>29</v>
      </c>
      <c r="E85" s="9">
        <v>2</v>
      </c>
      <c r="F85" s="9">
        <v>9999</v>
      </c>
      <c r="G85" s="9">
        <v>3</v>
      </c>
      <c r="H85" s="9">
        <v>64</v>
      </c>
      <c r="I85" s="10" t="s">
        <v>72</v>
      </c>
      <c r="J85" s="9">
        <v>1</v>
      </c>
      <c r="K85" s="10" t="s">
        <v>31</v>
      </c>
      <c r="L85" s="9">
        <v>1.628683085120227</v>
      </c>
      <c r="M85" s="9">
        <v>1</v>
      </c>
      <c r="N85" s="11">
        <v>43684.379094108794</v>
      </c>
      <c r="O85" s="9">
        <v>43684.375399999997</v>
      </c>
      <c r="P85" s="10" t="s">
        <v>32</v>
      </c>
      <c r="U85" t="str">
        <f>[2]RunID!$A$5</f>
        <v>43614.9002</v>
      </c>
      <c r="V85">
        <v>2</v>
      </c>
      <c r="W85">
        <v>1</v>
      </c>
      <c r="X85">
        <v>18</v>
      </c>
      <c r="Y85">
        <f t="shared" si="4"/>
        <v>3</v>
      </c>
      <c r="Z85">
        <f t="shared" si="4"/>
        <v>64</v>
      </c>
      <c r="AA85">
        <f t="shared" si="5"/>
        <v>1</v>
      </c>
      <c r="AB85">
        <f t="shared" si="3"/>
        <v>0</v>
      </c>
    </row>
    <row r="86" spans="1:28" x14ac:dyDescent="0.3">
      <c r="A86" s="9">
        <v>18</v>
      </c>
      <c r="B86" s="10" t="s">
        <v>27</v>
      </c>
      <c r="C86" s="10" t="s">
        <v>28</v>
      </c>
      <c r="D86" s="10" t="s">
        <v>29</v>
      </c>
      <c r="E86" s="9">
        <v>2</v>
      </c>
      <c r="F86" s="9">
        <v>9999</v>
      </c>
      <c r="G86" s="9">
        <v>3</v>
      </c>
      <c r="H86" s="9">
        <v>67</v>
      </c>
      <c r="I86" s="10" t="s">
        <v>73</v>
      </c>
      <c r="J86" s="9">
        <v>2</v>
      </c>
      <c r="K86" s="10" t="s">
        <v>34</v>
      </c>
      <c r="L86" s="9">
        <v>14.67</v>
      </c>
      <c r="M86" s="9">
        <v>2</v>
      </c>
      <c r="N86" s="11">
        <v>43684.379094108794</v>
      </c>
      <c r="O86" s="9">
        <v>43684.375399999997</v>
      </c>
      <c r="P86" s="10" t="s">
        <v>32</v>
      </c>
      <c r="U86" t="str">
        <f>[2]RunID!$A$5</f>
        <v>43614.9002</v>
      </c>
      <c r="V86">
        <v>2</v>
      </c>
      <c r="W86">
        <v>1</v>
      </c>
      <c r="X86">
        <v>18</v>
      </c>
      <c r="Y86">
        <f t="shared" si="4"/>
        <v>3</v>
      </c>
      <c r="Z86">
        <f t="shared" si="4"/>
        <v>67</v>
      </c>
      <c r="AA86">
        <f t="shared" si="5"/>
        <v>2</v>
      </c>
      <c r="AB86">
        <f t="shared" si="3"/>
        <v>0</v>
      </c>
    </row>
    <row r="87" spans="1:28" x14ac:dyDescent="0.3">
      <c r="A87" s="9">
        <v>18</v>
      </c>
      <c r="B87" s="10" t="s">
        <v>27</v>
      </c>
      <c r="C87" s="10" t="s">
        <v>28</v>
      </c>
      <c r="D87" s="10" t="s">
        <v>29</v>
      </c>
      <c r="E87" s="9">
        <v>2</v>
      </c>
      <c r="F87" s="9">
        <v>9999</v>
      </c>
      <c r="G87" s="9">
        <v>2</v>
      </c>
      <c r="H87" s="9">
        <v>74</v>
      </c>
      <c r="I87" s="10" t="s">
        <v>74</v>
      </c>
      <c r="J87" s="9">
        <v>3</v>
      </c>
      <c r="K87" s="10" t="s">
        <v>35</v>
      </c>
      <c r="L87" s="9">
        <v>228.48097648313001</v>
      </c>
      <c r="M87" s="9">
        <v>142</v>
      </c>
      <c r="N87" s="11">
        <v>43684.37909412037</v>
      </c>
      <c r="O87" s="9">
        <v>43684.375399999997</v>
      </c>
      <c r="P87" s="10" t="s">
        <v>32</v>
      </c>
      <c r="U87" t="str">
        <f>[2]RunID!$A$5</f>
        <v>43614.9002</v>
      </c>
      <c r="V87">
        <v>2</v>
      </c>
      <c r="W87">
        <v>1</v>
      </c>
      <c r="X87">
        <v>18</v>
      </c>
      <c r="Y87">
        <f t="shared" si="4"/>
        <v>2</v>
      </c>
      <c r="Z87">
        <f t="shared" si="4"/>
        <v>74</v>
      </c>
      <c r="AA87">
        <f t="shared" si="5"/>
        <v>3</v>
      </c>
      <c r="AB87">
        <f t="shared" si="3"/>
        <v>249.4344062747891</v>
      </c>
    </row>
    <row r="88" spans="1:28" x14ac:dyDescent="0.3">
      <c r="A88" s="9">
        <v>18</v>
      </c>
      <c r="B88" s="10" t="s">
        <v>27</v>
      </c>
      <c r="C88" s="10" t="s">
        <v>28</v>
      </c>
      <c r="D88" s="10" t="s">
        <v>29</v>
      </c>
      <c r="E88" s="9">
        <v>2</v>
      </c>
      <c r="F88" s="9">
        <v>9999</v>
      </c>
      <c r="G88" s="9">
        <v>3</v>
      </c>
      <c r="H88" s="9">
        <v>74</v>
      </c>
      <c r="I88" s="10" t="s">
        <v>74</v>
      </c>
      <c r="J88" s="9">
        <v>3</v>
      </c>
      <c r="K88" s="10" t="s">
        <v>35</v>
      </c>
      <c r="L88" s="9">
        <v>1568.9823562229521</v>
      </c>
      <c r="M88" s="9">
        <v>455</v>
      </c>
      <c r="N88" s="11">
        <v>43684.37909412037</v>
      </c>
      <c r="O88" s="9">
        <v>43684.375399999997</v>
      </c>
      <c r="P88" s="10" t="s">
        <v>32</v>
      </c>
      <c r="U88" t="str">
        <f>[2]RunID!$A$5</f>
        <v>43614.9002</v>
      </c>
      <c r="V88">
        <v>2</v>
      </c>
      <c r="W88">
        <v>1</v>
      </c>
      <c r="X88">
        <v>18</v>
      </c>
      <c r="Y88">
        <f t="shared" ref="Y88:Z90" si="6">G88</f>
        <v>3</v>
      </c>
      <c r="Z88">
        <f t="shared" si="6"/>
        <v>74</v>
      </c>
      <c r="AA88">
        <f t="shared" si="5"/>
        <v>3</v>
      </c>
      <c r="AB88">
        <f t="shared" si="3"/>
        <v>1712.8698787270275</v>
      </c>
    </row>
    <row r="89" spans="1:28" x14ac:dyDescent="0.3">
      <c r="A89" s="9">
        <v>18</v>
      </c>
      <c r="B89" s="10" t="s">
        <v>27</v>
      </c>
      <c r="C89" s="10" t="s">
        <v>28</v>
      </c>
      <c r="D89" s="10" t="s">
        <v>29</v>
      </c>
      <c r="E89" s="9">
        <v>2</v>
      </c>
      <c r="F89" s="9">
        <v>9999</v>
      </c>
      <c r="G89" s="9">
        <v>4</v>
      </c>
      <c r="H89" s="9">
        <v>74</v>
      </c>
      <c r="I89" s="10" t="s">
        <v>74</v>
      </c>
      <c r="J89" s="9">
        <v>3</v>
      </c>
      <c r="K89" s="10" t="s">
        <v>35</v>
      </c>
      <c r="L89" s="9">
        <v>3243.522152348442</v>
      </c>
      <c r="M89" s="9">
        <v>950</v>
      </c>
      <c r="N89" s="11">
        <v>43684.37909412037</v>
      </c>
      <c r="O89" s="9">
        <v>43684.375399999997</v>
      </c>
      <c r="P89" s="10" t="s">
        <v>32</v>
      </c>
      <c r="U89" t="str">
        <f>[2]RunID!$A$5</f>
        <v>43614.9002</v>
      </c>
      <c r="V89">
        <v>2</v>
      </c>
      <c r="W89">
        <v>1</v>
      </c>
      <c r="X89">
        <v>18</v>
      </c>
      <c r="Y89">
        <f t="shared" si="6"/>
        <v>4</v>
      </c>
      <c r="Z89">
        <f t="shared" si="6"/>
        <v>74</v>
      </c>
      <c r="AA89">
        <f t="shared" si="5"/>
        <v>3</v>
      </c>
      <c r="AB89">
        <f t="shared" si="3"/>
        <v>3540.9776111924834</v>
      </c>
    </row>
    <row r="90" spans="1:28" x14ac:dyDescent="0.3">
      <c r="A90" s="9">
        <v>18</v>
      </c>
      <c r="B90" s="10" t="s">
        <v>27</v>
      </c>
      <c r="C90" s="10" t="s">
        <v>28</v>
      </c>
      <c r="D90" s="10" t="s">
        <v>29</v>
      </c>
      <c r="E90" s="9">
        <v>2</v>
      </c>
      <c r="F90" s="9">
        <v>9999</v>
      </c>
      <c r="G90" s="9">
        <v>5</v>
      </c>
      <c r="H90" s="9">
        <v>74</v>
      </c>
      <c r="I90" s="10" t="s">
        <v>74</v>
      </c>
      <c r="J90" s="9">
        <v>3</v>
      </c>
      <c r="K90" s="10" t="s">
        <v>35</v>
      </c>
      <c r="L90" s="9">
        <v>95.052042039142307</v>
      </c>
      <c r="M90" s="9">
        <v>25</v>
      </c>
      <c r="N90" s="11">
        <v>43684.379094131946</v>
      </c>
      <c r="O90" s="9">
        <v>43684.375399999997</v>
      </c>
      <c r="P90" s="10" t="s">
        <v>32</v>
      </c>
      <c r="U90" t="str">
        <f>[2]RunID!$A$5</f>
        <v>43614.9002</v>
      </c>
      <c r="V90">
        <v>2</v>
      </c>
      <c r="W90">
        <v>1</v>
      </c>
      <c r="X90">
        <v>18</v>
      </c>
      <c r="Y90">
        <f t="shared" si="6"/>
        <v>5</v>
      </c>
      <c r="Z90">
        <f t="shared" si="6"/>
        <v>74</v>
      </c>
      <c r="AA90">
        <f t="shared" si="5"/>
        <v>3</v>
      </c>
      <c r="AB90">
        <f t="shared" si="3"/>
        <v>103.76903161121747</v>
      </c>
    </row>
  </sheetData>
  <mergeCells count="1">
    <mergeCell ref="R37:S37"/>
  </mergeCells>
  <conditionalFormatting sqref="S45">
    <cfRule type="expression" dxfId="1" priority="1">
      <formula>$S$45=TRUE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249977111117893"/>
  </sheetPr>
  <dimension ref="A1:AN90"/>
  <sheetViews>
    <sheetView topLeftCell="F10" zoomScale="90" zoomScaleNormal="90" workbookViewId="0">
      <selection activeCell="S35" sqref="S35"/>
    </sheetView>
  </sheetViews>
  <sheetFormatPr defaultRowHeight="14.4" x14ac:dyDescent="0.3"/>
  <cols>
    <col min="9" max="9" width="19.77734375" customWidth="1"/>
    <col min="12" max="12" width="12.44140625" customWidth="1"/>
    <col min="14" max="14" width="15.21875" customWidth="1"/>
    <col min="15" max="15" width="10.5546875" bestFit="1" customWidth="1"/>
    <col min="21" max="21" width="11.44140625" customWidth="1"/>
  </cols>
  <sheetData>
    <row r="1" spans="1:40" x14ac:dyDescent="0.3">
      <c r="A1" s="1" t="s">
        <v>0</v>
      </c>
      <c r="U1" s="1" t="s">
        <v>1</v>
      </c>
    </row>
    <row r="2" spans="1:40" x14ac:dyDescent="0.3">
      <c r="A2" s="8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R2" s="2" t="s">
        <v>18</v>
      </c>
      <c r="S2" s="2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8</v>
      </c>
      <c r="Z2" s="3" t="s">
        <v>18</v>
      </c>
      <c r="AA2" s="3" t="s">
        <v>24</v>
      </c>
      <c r="AB2" s="3" t="s">
        <v>25</v>
      </c>
      <c r="AC2" s="3" t="s">
        <v>26</v>
      </c>
      <c r="AF2" t="s">
        <v>20</v>
      </c>
      <c r="AG2" t="s">
        <v>21</v>
      </c>
      <c r="AH2" t="s">
        <v>22</v>
      </c>
      <c r="AI2" t="s">
        <v>23</v>
      </c>
      <c r="AJ2" t="s">
        <v>8</v>
      </c>
      <c r="AK2" t="s">
        <v>18</v>
      </c>
      <c r="AL2" t="s">
        <v>24</v>
      </c>
      <c r="AM2" t="s">
        <v>25</v>
      </c>
      <c r="AN2" t="s">
        <v>26</v>
      </c>
    </row>
    <row r="3" spans="1:40" x14ac:dyDescent="0.3">
      <c r="A3" s="9">
        <v>18</v>
      </c>
      <c r="B3" s="10" t="s">
        <v>27</v>
      </c>
      <c r="C3" s="10" t="s">
        <v>28</v>
      </c>
      <c r="D3" s="10" t="s">
        <v>29</v>
      </c>
      <c r="E3" s="9">
        <v>2</v>
      </c>
      <c r="F3" s="9">
        <v>9999</v>
      </c>
      <c r="G3" s="9">
        <v>3</v>
      </c>
      <c r="H3" s="9">
        <v>1</v>
      </c>
      <c r="I3" s="10" t="s">
        <v>30</v>
      </c>
      <c r="J3" s="9">
        <v>1</v>
      </c>
      <c r="K3" s="10" t="s">
        <v>31</v>
      </c>
      <c r="L3" s="9">
        <v>5.05</v>
      </c>
      <c r="M3" s="9">
        <v>2</v>
      </c>
      <c r="N3" s="11">
        <v>43684.37909396991</v>
      </c>
      <c r="O3" s="9">
        <v>43684.375399999997</v>
      </c>
      <c r="P3" s="10" t="s">
        <v>32</v>
      </c>
      <c r="R3">
        <v>1</v>
      </c>
      <c r="S3">
        <v>1</v>
      </c>
      <c r="U3" t="str">
        <f>[2]RunID!$A$5</f>
        <v>43614.9002</v>
      </c>
      <c r="V3">
        <v>2</v>
      </c>
      <c r="W3">
        <v>1</v>
      </c>
      <c r="X3">
        <v>18</v>
      </c>
      <c r="Y3">
        <f>G3</f>
        <v>3</v>
      </c>
      <c r="Z3">
        <f>H3</f>
        <v>1</v>
      </c>
      <c r="AA3">
        <f>J3</f>
        <v>1</v>
      </c>
      <c r="AB3">
        <f>L3*VLOOKUP(Z3,$R$2:$S$35,2,FALSE)</f>
        <v>5.05</v>
      </c>
      <c r="AF3" t="s">
        <v>33</v>
      </c>
      <c r="AG3">
        <v>2</v>
      </c>
      <c r="AH3">
        <v>1</v>
      </c>
      <c r="AI3">
        <v>18</v>
      </c>
      <c r="AJ3">
        <v>3</v>
      </c>
      <c r="AK3">
        <v>1</v>
      </c>
      <c r="AL3">
        <v>1</v>
      </c>
      <c r="AM3">
        <v>5.05</v>
      </c>
    </row>
    <row r="4" spans="1:40" x14ac:dyDescent="0.3">
      <c r="A4" s="9">
        <v>18</v>
      </c>
      <c r="B4" s="10" t="s">
        <v>27</v>
      </c>
      <c r="C4" s="10" t="s">
        <v>28</v>
      </c>
      <c r="D4" s="10" t="s">
        <v>29</v>
      </c>
      <c r="E4" s="9">
        <v>2</v>
      </c>
      <c r="F4" s="9">
        <v>9999</v>
      </c>
      <c r="G4" s="9">
        <v>4</v>
      </c>
      <c r="H4" s="9">
        <v>1</v>
      </c>
      <c r="I4" s="10" t="s">
        <v>30</v>
      </c>
      <c r="J4" s="9">
        <v>1</v>
      </c>
      <c r="K4" s="10" t="s">
        <v>31</v>
      </c>
      <c r="L4" s="9">
        <v>32.605059285986385</v>
      </c>
      <c r="M4" s="9">
        <v>6</v>
      </c>
      <c r="N4" s="11">
        <v>43684.37909396991</v>
      </c>
      <c r="O4" s="9">
        <v>43684.375399999997</v>
      </c>
      <c r="P4" s="10" t="s">
        <v>32</v>
      </c>
      <c r="R4">
        <v>2</v>
      </c>
      <c r="S4">
        <v>1</v>
      </c>
      <c r="U4" t="str">
        <f>[2]RunID!$A$5</f>
        <v>43614.9002</v>
      </c>
      <c r="V4">
        <v>2</v>
      </c>
      <c r="W4">
        <v>1</v>
      </c>
      <c r="X4">
        <v>18</v>
      </c>
      <c r="Y4">
        <f t="shared" ref="Y4:Z67" si="0">G4</f>
        <v>4</v>
      </c>
      <c r="Z4">
        <f t="shared" si="0"/>
        <v>1</v>
      </c>
      <c r="AA4">
        <f t="shared" ref="AA4:AA67" si="1">J4</f>
        <v>1</v>
      </c>
      <c r="AB4">
        <f t="shared" ref="AB4:AB66" si="2">L4*VLOOKUP(Z4,$R$2:$S$35,2,FALSE)</f>
        <v>32.605059285986385</v>
      </c>
      <c r="AF4" t="s">
        <v>33</v>
      </c>
      <c r="AG4">
        <v>2</v>
      </c>
      <c r="AH4">
        <v>1</v>
      </c>
      <c r="AI4">
        <v>18</v>
      </c>
      <c r="AJ4">
        <v>4</v>
      </c>
      <c r="AK4">
        <v>1</v>
      </c>
      <c r="AL4">
        <v>1</v>
      </c>
      <c r="AM4">
        <v>35.579532036749008</v>
      </c>
    </row>
    <row r="5" spans="1:40" x14ac:dyDescent="0.3">
      <c r="A5" s="9">
        <v>18</v>
      </c>
      <c r="B5" s="10" t="s">
        <v>27</v>
      </c>
      <c r="C5" s="10" t="s">
        <v>28</v>
      </c>
      <c r="D5" s="10" t="s">
        <v>29</v>
      </c>
      <c r="E5" s="9">
        <v>2</v>
      </c>
      <c r="F5" s="9">
        <v>9999</v>
      </c>
      <c r="G5" s="9">
        <v>4</v>
      </c>
      <c r="H5" s="9">
        <v>1</v>
      </c>
      <c r="I5" s="10" t="s">
        <v>30</v>
      </c>
      <c r="J5" s="9">
        <v>2</v>
      </c>
      <c r="K5" s="10" t="s">
        <v>34</v>
      </c>
      <c r="L5" s="9">
        <v>3.5372619574615758</v>
      </c>
      <c r="M5" s="9">
        <v>2</v>
      </c>
      <c r="N5" s="11">
        <v>43684.37909396991</v>
      </c>
      <c r="O5" s="9">
        <v>43684.375399999997</v>
      </c>
      <c r="P5" s="10" t="s">
        <v>32</v>
      </c>
      <c r="R5">
        <v>3</v>
      </c>
      <c r="S5">
        <v>1</v>
      </c>
      <c r="U5" t="str">
        <f>[2]RunID!$A$5</f>
        <v>43614.9002</v>
      </c>
      <c r="V5">
        <v>2</v>
      </c>
      <c r="W5">
        <v>1</v>
      </c>
      <c r="X5">
        <v>18</v>
      </c>
      <c r="Y5">
        <f t="shared" si="0"/>
        <v>4</v>
      </c>
      <c r="Z5">
        <f t="shared" si="0"/>
        <v>1</v>
      </c>
      <c r="AA5">
        <f t="shared" si="1"/>
        <v>2</v>
      </c>
      <c r="AB5">
        <f t="shared" si="2"/>
        <v>3.5372619574615758</v>
      </c>
      <c r="AF5" t="s">
        <v>33</v>
      </c>
      <c r="AG5">
        <v>2</v>
      </c>
      <c r="AH5">
        <v>1</v>
      </c>
      <c r="AI5">
        <v>18</v>
      </c>
      <c r="AJ5">
        <v>4</v>
      </c>
      <c r="AK5">
        <v>1</v>
      </c>
      <c r="AL5">
        <v>2</v>
      </c>
      <c r="AM5">
        <v>3.7608749441999887</v>
      </c>
    </row>
    <row r="6" spans="1:40" x14ac:dyDescent="0.3">
      <c r="A6" s="9">
        <v>18</v>
      </c>
      <c r="B6" s="10" t="s">
        <v>27</v>
      </c>
      <c r="C6" s="10" t="s">
        <v>28</v>
      </c>
      <c r="D6" s="10" t="s">
        <v>29</v>
      </c>
      <c r="E6" s="9">
        <v>2</v>
      </c>
      <c r="F6" s="9">
        <v>9999</v>
      </c>
      <c r="G6" s="9">
        <v>3</v>
      </c>
      <c r="H6" s="9">
        <v>1</v>
      </c>
      <c r="I6" s="10" t="s">
        <v>30</v>
      </c>
      <c r="J6" s="9">
        <v>3</v>
      </c>
      <c r="K6" s="10" t="s">
        <v>35</v>
      </c>
      <c r="L6" s="9">
        <v>25.025382346142962</v>
      </c>
      <c r="M6" s="9">
        <v>7</v>
      </c>
      <c r="N6" s="11">
        <v>43684.37909396991</v>
      </c>
      <c r="O6" s="9">
        <v>43684.375399999997</v>
      </c>
      <c r="P6" s="10" t="s">
        <v>32</v>
      </c>
      <c r="R6">
        <v>4</v>
      </c>
      <c r="S6">
        <v>1</v>
      </c>
      <c r="U6" t="str">
        <f>[2]RunID!$A$5</f>
        <v>43614.9002</v>
      </c>
      <c r="V6">
        <v>2</v>
      </c>
      <c r="W6">
        <v>1</v>
      </c>
      <c r="X6">
        <v>18</v>
      </c>
      <c r="Y6">
        <f t="shared" si="0"/>
        <v>3</v>
      </c>
      <c r="Z6">
        <f t="shared" si="0"/>
        <v>1</v>
      </c>
      <c r="AA6">
        <f t="shared" si="1"/>
        <v>3</v>
      </c>
      <c r="AB6">
        <f>L6*VLOOKUP(Z6,$R$2:$S$35,2,FALSE)</f>
        <v>25.025382346142962</v>
      </c>
      <c r="AF6" t="s">
        <v>33</v>
      </c>
      <c r="AG6">
        <v>2</v>
      </c>
      <c r="AH6">
        <v>1</v>
      </c>
      <c r="AI6">
        <v>18</v>
      </c>
      <c r="AJ6">
        <v>3</v>
      </c>
      <c r="AK6">
        <v>1</v>
      </c>
      <c r="AL6">
        <v>3</v>
      </c>
      <c r="AM6">
        <v>26.886499476201728</v>
      </c>
    </row>
    <row r="7" spans="1:40" x14ac:dyDescent="0.3">
      <c r="A7" s="9">
        <v>18</v>
      </c>
      <c r="B7" s="10" t="s">
        <v>27</v>
      </c>
      <c r="C7" s="10" t="s">
        <v>28</v>
      </c>
      <c r="D7" s="10" t="s">
        <v>29</v>
      </c>
      <c r="E7" s="9">
        <v>2</v>
      </c>
      <c r="F7" s="9">
        <v>9999</v>
      </c>
      <c r="G7" s="9">
        <v>4</v>
      </c>
      <c r="H7" s="9">
        <v>1</v>
      </c>
      <c r="I7" s="10" t="s">
        <v>30</v>
      </c>
      <c r="J7" s="9">
        <v>3</v>
      </c>
      <c r="K7" s="10" t="s">
        <v>35</v>
      </c>
      <c r="L7" s="9">
        <v>2.3344457553389919</v>
      </c>
      <c r="M7" s="9">
        <v>1</v>
      </c>
      <c r="N7" s="11">
        <v>43684.37909396991</v>
      </c>
      <c r="O7" s="9">
        <v>43684.375399999997</v>
      </c>
      <c r="P7" s="10" t="s">
        <v>32</v>
      </c>
      <c r="R7">
        <v>8</v>
      </c>
      <c r="S7">
        <v>1</v>
      </c>
      <c r="U7" t="str">
        <f>[2]RunID!$A$5</f>
        <v>43614.9002</v>
      </c>
      <c r="V7">
        <v>2</v>
      </c>
      <c r="W7">
        <v>1</v>
      </c>
      <c r="X7">
        <v>18</v>
      </c>
      <c r="Y7">
        <f t="shared" si="0"/>
        <v>4</v>
      </c>
      <c r="Z7">
        <f t="shared" si="0"/>
        <v>1</v>
      </c>
      <c r="AA7">
        <f t="shared" si="1"/>
        <v>3</v>
      </c>
      <c r="AB7">
        <f t="shared" si="2"/>
        <v>2.3344457553389919</v>
      </c>
      <c r="AF7" t="s">
        <v>33</v>
      </c>
      <c r="AG7">
        <v>2</v>
      </c>
      <c r="AH7">
        <v>1</v>
      </c>
      <c r="AI7">
        <v>18</v>
      </c>
      <c r="AJ7">
        <v>4</v>
      </c>
      <c r="AK7">
        <v>1</v>
      </c>
      <c r="AL7">
        <v>3</v>
      </c>
      <c r="AM7">
        <v>2.6349257062687346</v>
      </c>
    </row>
    <row r="8" spans="1:40" x14ac:dyDescent="0.3">
      <c r="A8" s="9">
        <v>18</v>
      </c>
      <c r="B8" s="10" t="s">
        <v>27</v>
      </c>
      <c r="C8" s="10" t="s">
        <v>28</v>
      </c>
      <c r="D8" s="10" t="s">
        <v>29</v>
      </c>
      <c r="E8" s="9">
        <v>2</v>
      </c>
      <c r="F8" s="9">
        <v>9999</v>
      </c>
      <c r="G8" s="9">
        <v>2</v>
      </c>
      <c r="H8" s="9">
        <v>2</v>
      </c>
      <c r="I8" s="10" t="s">
        <v>36</v>
      </c>
      <c r="J8" s="9">
        <v>3</v>
      </c>
      <c r="K8" s="10" t="s">
        <v>35</v>
      </c>
      <c r="L8" s="9">
        <v>6</v>
      </c>
      <c r="M8" s="9">
        <v>6</v>
      </c>
      <c r="N8" s="11">
        <v>43684.379093981479</v>
      </c>
      <c r="O8" s="9">
        <v>43684.375399999997</v>
      </c>
      <c r="P8" s="10" t="s">
        <v>32</v>
      </c>
      <c r="R8">
        <v>9</v>
      </c>
      <c r="S8">
        <v>1</v>
      </c>
      <c r="U8" t="str">
        <f>[2]RunID!$A$5</f>
        <v>43614.9002</v>
      </c>
      <c r="V8">
        <v>2</v>
      </c>
      <c r="W8">
        <v>1</v>
      </c>
      <c r="X8">
        <v>18</v>
      </c>
      <c r="Y8">
        <f t="shared" si="0"/>
        <v>2</v>
      </c>
      <c r="Z8">
        <f t="shared" si="0"/>
        <v>2</v>
      </c>
      <c r="AA8">
        <f t="shared" si="1"/>
        <v>3</v>
      </c>
      <c r="AB8">
        <f t="shared" si="2"/>
        <v>6</v>
      </c>
      <c r="AF8" t="s">
        <v>33</v>
      </c>
      <c r="AG8">
        <v>2</v>
      </c>
      <c r="AH8">
        <v>1</v>
      </c>
      <c r="AI8">
        <v>18</v>
      </c>
      <c r="AJ8">
        <v>2</v>
      </c>
      <c r="AK8">
        <v>2</v>
      </c>
      <c r="AL8">
        <v>3</v>
      </c>
      <c r="AM8">
        <v>6</v>
      </c>
    </row>
    <row r="9" spans="1:40" x14ac:dyDescent="0.3">
      <c r="A9" s="9">
        <v>18</v>
      </c>
      <c r="B9" s="10" t="s">
        <v>27</v>
      </c>
      <c r="C9" s="10" t="s">
        <v>28</v>
      </c>
      <c r="D9" s="10" t="s">
        <v>29</v>
      </c>
      <c r="E9" s="9">
        <v>2</v>
      </c>
      <c r="F9" s="9">
        <v>9999</v>
      </c>
      <c r="G9" s="9">
        <v>3</v>
      </c>
      <c r="H9" s="9">
        <v>2</v>
      </c>
      <c r="I9" s="10" t="s">
        <v>36</v>
      </c>
      <c r="J9" s="9">
        <v>3</v>
      </c>
      <c r="K9" s="10" t="s">
        <v>35</v>
      </c>
      <c r="L9" s="9">
        <v>7.9355249168151172</v>
      </c>
      <c r="M9" s="9">
        <v>2</v>
      </c>
      <c r="N9" s="11">
        <v>43684.379093981479</v>
      </c>
      <c r="O9" s="9">
        <v>43684.375399999997</v>
      </c>
      <c r="P9" s="10" t="s">
        <v>32</v>
      </c>
      <c r="R9">
        <v>10</v>
      </c>
      <c r="S9">
        <v>1</v>
      </c>
      <c r="U9" t="str">
        <f>[2]RunID!$A$5</f>
        <v>43614.9002</v>
      </c>
      <c r="V9">
        <v>2</v>
      </c>
      <c r="W9">
        <v>1</v>
      </c>
      <c r="X9">
        <v>18</v>
      </c>
      <c r="Y9">
        <f t="shared" si="0"/>
        <v>3</v>
      </c>
      <c r="Z9">
        <f t="shared" si="0"/>
        <v>2</v>
      </c>
      <c r="AA9">
        <f t="shared" si="1"/>
        <v>3</v>
      </c>
      <c r="AB9">
        <f t="shared" si="2"/>
        <v>7.9355249168151172</v>
      </c>
      <c r="AF9" t="s">
        <v>33</v>
      </c>
      <c r="AG9">
        <v>2</v>
      </c>
      <c r="AH9">
        <v>1</v>
      </c>
      <c r="AI9">
        <v>18</v>
      </c>
      <c r="AJ9">
        <v>3</v>
      </c>
      <c r="AK9">
        <v>2</v>
      </c>
      <c r="AL9">
        <v>3</v>
      </c>
      <c r="AM9">
        <v>8.8021734267107146</v>
      </c>
    </row>
    <row r="10" spans="1:40" x14ac:dyDescent="0.3">
      <c r="A10" s="9">
        <v>18</v>
      </c>
      <c r="B10" s="10" t="s">
        <v>27</v>
      </c>
      <c r="C10" s="10" t="s">
        <v>28</v>
      </c>
      <c r="D10" s="10" t="s">
        <v>29</v>
      </c>
      <c r="E10" s="9">
        <v>2</v>
      </c>
      <c r="F10" s="9">
        <v>9999</v>
      </c>
      <c r="G10" s="9">
        <v>4</v>
      </c>
      <c r="H10" s="9">
        <v>3</v>
      </c>
      <c r="I10" s="10" t="s">
        <v>37</v>
      </c>
      <c r="J10" s="9">
        <v>3</v>
      </c>
      <c r="K10" s="10" t="s">
        <v>35</v>
      </c>
      <c r="L10" s="9">
        <v>2.08</v>
      </c>
      <c r="M10" s="9">
        <v>1</v>
      </c>
      <c r="N10" s="11">
        <v>43684.379093981479</v>
      </c>
      <c r="O10" s="9">
        <v>43684.375399999997</v>
      </c>
      <c r="P10" s="10" t="s">
        <v>32</v>
      </c>
      <c r="R10">
        <v>11</v>
      </c>
      <c r="S10">
        <v>1</v>
      </c>
      <c r="U10" t="str">
        <f>[2]RunID!$A$5</f>
        <v>43614.9002</v>
      </c>
      <c r="V10">
        <v>2</v>
      </c>
      <c r="W10">
        <v>1</v>
      </c>
      <c r="X10">
        <v>18</v>
      </c>
      <c r="Y10">
        <f t="shared" si="0"/>
        <v>4</v>
      </c>
      <c r="Z10">
        <f t="shared" si="0"/>
        <v>3</v>
      </c>
      <c r="AA10">
        <f t="shared" si="1"/>
        <v>3</v>
      </c>
      <c r="AB10">
        <f t="shared" si="2"/>
        <v>2.08</v>
      </c>
      <c r="AF10" t="s">
        <v>33</v>
      </c>
      <c r="AG10">
        <v>2</v>
      </c>
      <c r="AH10">
        <v>1</v>
      </c>
      <c r="AI10">
        <v>18</v>
      </c>
      <c r="AJ10">
        <v>4</v>
      </c>
      <c r="AK10">
        <v>3</v>
      </c>
      <c r="AL10">
        <v>3</v>
      </c>
      <c r="AM10">
        <v>2.34</v>
      </c>
    </row>
    <row r="11" spans="1:40" x14ac:dyDescent="0.3">
      <c r="A11" s="9">
        <v>18</v>
      </c>
      <c r="B11" s="10" t="s">
        <v>27</v>
      </c>
      <c r="C11" s="10" t="s">
        <v>28</v>
      </c>
      <c r="D11" s="10" t="s">
        <v>29</v>
      </c>
      <c r="E11" s="9">
        <v>2</v>
      </c>
      <c r="F11" s="9">
        <v>9999</v>
      </c>
      <c r="G11" s="9">
        <v>2</v>
      </c>
      <c r="H11" s="9">
        <v>4</v>
      </c>
      <c r="I11" s="10" t="s">
        <v>38</v>
      </c>
      <c r="J11" s="9">
        <v>3</v>
      </c>
      <c r="K11" s="10" t="s">
        <v>35</v>
      </c>
      <c r="L11" s="9">
        <v>6.1899999999999995</v>
      </c>
      <c r="M11" s="9">
        <v>3</v>
      </c>
      <c r="N11" s="11">
        <v>43684.379093981479</v>
      </c>
      <c r="O11" s="9">
        <v>43684.375399999997</v>
      </c>
      <c r="P11" s="10" t="s">
        <v>32</v>
      </c>
      <c r="R11">
        <v>13</v>
      </c>
      <c r="S11">
        <v>0.66970290076000705</v>
      </c>
      <c r="U11" t="str">
        <f>[2]RunID!$A$5</f>
        <v>43614.9002</v>
      </c>
      <c r="V11">
        <v>2</v>
      </c>
      <c r="W11">
        <v>1</v>
      </c>
      <c r="X11">
        <v>18</v>
      </c>
      <c r="Y11">
        <f t="shared" si="0"/>
        <v>2</v>
      </c>
      <c r="Z11">
        <f t="shared" si="0"/>
        <v>4</v>
      </c>
      <c r="AA11">
        <f t="shared" si="1"/>
        <v>3</v>
      </c>
      <c r="AB11">
        <f t="shared" si="2"/>
        <v>6.1899999999999995</v>
      </c>
      <c r="AF11" t="s">
        <v>33</v>
      </c>
      <c r="AG11">
        <v>2</v>
      </c>
      <c r="AH11">
        <v>1</v>
      </c>
      <c r="AI11">
        <v>18</v>
      </c>
      <c r="AJ11">
        <v>2</v>
      </c>
      <c r="AK11">
        <v>4</v>
      </c>
      <c r="AL11">
        <v>3</v>
      </c>
      <c r="AM11">
        <v>6.19</v>
      </c>
    </row>
    <row r="12" spans="1:40" x14ac:dyDescent="0.3">
      <c r="A12" s="9">
        <v>18</v>
      </c>
      <c r="B12" s="10" t="s">
        <v>27</v>
      </c>
      <c r="C12" s="10" t="s">
        <v>28</v>
      </c>
      <c r="D12" s="10" t="s">
        <v>29</v>
      </c>
      <c r="E12" s="9">
        <v>2</v>
      </c>
      <c r="F12" s="9">
        <v>9999</v>
      </c>
      <c r="G12" s="9">
        <v>3</v>
      </c>
      <c r="H12" s="9">
        <v>8</v>
      </c>
      <c r="I12" s="10" t="s">
        <v>39</v>
      </c>
      <c r="J12" s="9">
        <v>1</v>
      </c>
      <c r="K12" s="10" t="s">
        <v>31</v>
      </c>
      <c r="L12" s="9">
        <v>16.531512451427329</v>
      </c>
      <c r="M12" s="9">
        <v>1</v>
      </c>
      <c r="N12" s="11">
        <v>43684.379093993055</v>
      </c>
      <c r="O12" s="9">
        <v>43684.375399999997</v>
      </c>
      <c r="P12" s="10" t="s">
        <v>32</v>
      </c>
      <c r="R12">
        <v>14</v>
      </c>
      <c r="S12">
        <v>1.2714081297497903</v>
      </c>
      <c r="U12" t="str">
        <f>[2]RunID!$A$5</f>
        <v>43614.9002</v>
      </c>
      <c r="V12">
        <v>2</v>
      </c>
      <c r="W12">
        <v>1</v>
      </c>
      <c r="X12">
        <v>18</v>
      </c>
      <c r="Y12">
        <f t="shared" si="0"/>
        <v>3</v>
      </c>
      <c r="Z12">
        <f t="shared" si="0"/>
        <v>8</v>
      </c>
      <c r="AA12">
        <f t="shared" si="1"/>
        <v>1</v>
      </c>
      <c r="AB12">
        <f t="shared" si="2"/>
        <v>16.531512451427329</v>
      </c>
      <c r="AF12" t="s">
        <v>33</v>
      </c>
      <c r="AG12">
        <v>2</v>
      </c>
      <c r="AH12">
        <v>1</v>
      </c>
      <c r="AI12">
        <v>18</v>
      </c>
      <c r="AJ12">
        <v>3</v>
      </c>
      <c r="AK12">
        <v>8</v>
      </c>
      <c r="AL12">
        <v>1</v>
      </c>
      <c r="AM12">
        <v>18.548430957919319</v>
      </c>
    </row>
    <row r="13" spans="1:40" x14ac:dyDescent="0.3">
      <c r="A13" s="9">
        <v>18</v>
      </c>
      <c r="B13" s="10" t="s">
        <v>27</v>
      </c>
      <c r="C13" s="10" t="s">
        <v>28</v>
      </c>
      <c r="D13" s="10" t="s">
        <v>29</v>
      </c>
      <c r="E13" s="9">
        <v>2</v>
      </c>
      <c r="F13" s="9">
        <v>9999</v>
      </c>
      <c r="G13" s="9">
        <v>4</v>
      </c>
      <c r="H13" s="9">
        <v>8</v>
      </c>
      <c r="I13" s="10" t="s">
        <v>39</v>
      </c>
      <c r="J13" s="9">
        <v>1</v>
      </c>
      <c r="K13" s="10" t="s">
        <v>31</v>
      </c>
      <c r="L13" s="9">
        <v>13.876379885224333</v>
      </c>
      <c r="M13" s="9">
        <v>1</v>
      </c>
      <c r="N13" s="11">
        <v>43684.379093993055</v>
      </c>
      <c r="O13" s="9">
        <v>43684.375399999997</v>
      </c>
      <c r="P13" s="10" t="s">
        <v>32</v>
      </c>
      <c r="R13">
        <v>15</v>
      </c>
      <c r="S13">
        <v>0.54617319555020372</v>
      </c>
      <c r="U13" t="str">
        <f>[2]RunID!$A$5</f>
        <v>43614.9002</v>
      </c>
      <c r="V13">
        <v>2</v>
      </c>
      <c r="W13">
        <v>1</v>
      </c>
      <c r="X13">
        <v>18</v>
      </c>
      <c r="Y13">
        <f t="shared" si="0"/>
        <v>4</v>
      </c>
      <c r="Z13">
        <f t="shared" si="0"/>
        <v>8</v>
      </c>
      <c r="AA13">
        <f t="shared" si="1"/>
        <v>1</v>
      </c>
      <c r="AB13">
        <f t="shared" si="2"/>
        <v>13.876379885224333</v>
      </c>
      <c r="AF13" t="s">
        <v>33</v>
      </c>
      <c r="AG13">
        <v>2</v>
      </c>
      <c r="AH13">
        <v>1</v>
      </c>
      <c r="AI13">
        <v>18</v>
      </c>
      <c r="AJ13">
        <v>4</v>
      </c>
      <c r="AK13">
        <v>8</v>
      </c>
      <c r="AL13">
        <v>1</v>
      </c>
      <c r="AM13">
        <v>15.662488616797409</v>
      </c>
    </row>
    <row r="14" spans="1:40" x14ac:dyDescent="0.3">
      <c r="A14" s="9">
        <v>18</v>
      </c>
      <c r="B14" s="10" t="s">
        <v>27</v>
      </c>
      <c r="C14" s="10" t="s">
        <v>28</v>
      </c>
      <c r="D14" s="10" t="s">
        <v>29</v>
      </c>
      <c r="E14" s="9">
        <v>2</v>
      </c>
      <c r="F14" s="9">
        <v>9999</v>
      </c>
      <c r="G14" s="9">
        <v>3</v>
      </c>
      <c r="H14" s="9">
        <v>8</v>
      </c>
      <c r="I14" s="10" t="s">
        <v>39</v>
      </c>
      <c r="J14" s="9">
        <v>3</v>
      </c>
      <c r="K14" s="10" t="s">
        <v>35</v>
      </c>
      <c r="L14" s="9">
        <v>22.166755925943313</v>
      </c>
      <c r="M14" s="9">
        <v>2</v>
      </c>
      <c r="N14" s="11">
        <v>43684.379093993055</v>
      </c>
      <c r="O14" s="9">
        <v>43684.375399999997</v>
      </c>
      <c r="P14" s="10" t="s">
        <v>32</v>
      </c>
      <c r="R14">
        <v>16</v>
      </c>
      <c r="S14">
        <v>1</v>
      </c>
      <c r="U14" t="str">
        <f>[2]RunID!$A$5</f>
        <v>43614.9002</v>
      </c>
      <c r="V14">
        <v>2</v>
      </c>
      <c r="W14">
        <v>1</v>
      </c>
      <c r="X14">
        <v>18</v>
      </c>
      <c r="Y14">
        <f t="shared" si="0"/>
        <v>3</v>
      </c>
      <c r="Z14">
        <f t="shared" si="0"/>
        <v>8</v>
      </c>
      <c r="AA14">
        <f t="shared" si="1"/>
        <v>3</v>
      </c>
      <c r="AB14">
        <f t="shared" si="2"/>
        <v>22.166755925943313</v>
      </c>
      <c r="AF14" t="s">
        <v>33</v>
      </c>
      <c r="AG14">
        <v>2</v>
      </c>
      <c r="AH14">
        <v>1</v>
      </c>
      <c r="AI14">
        <v>18</v>
      </c>
      <c r="AJ14">
        <v>3</v>
      </c>
      <c r="AK14">
        <v>8</v>
      </c>
      <c r="AL14">
        <v>2</v>
      </c>
      <c r="AM14">
        <v>2.5859038326637349</v>
      </c>
    </row>
    <row r="15" spans="1:40" x14ac:dyDescent="0.3">
      <c r="A15" s="9">
        <v>18</v>
      </c>
      <c r="B15" s="10" t="s">
        <v>27</v>
      </c>
      <c r="C15" s="10" t="s">
        <v>28</v>
      </c>
      <c r="D15" s="10" t="s">
        <v>29</v>
      </c>
      <c r="E15" s="9">
        <v>2</v>
      </c>
      <c r="F15" s="9">
        <v>9999</v>
      </c>
      <c r="G15" s="9">
        <v>4</v>
      </c>
      <c r="H15" s="9">
        <v>8</v>
      </c>
      <c r="I15" s="10" t="s">
        <v>39</v>
      </c>
      <c r="J15" s="9">
        <v>3</v>
      </c>
      <c r="K15" s="10" t="s">
        <v>35</v>
      </c>
      <c r="L15" s="9">
        <v>4.29</v>
      </c>
      <c r="M15" s="9">
        <v>1</v>
      </c>
      <c r="N15" s="11">
        <v>43684.379093993055</v>
      </c>
      <c r="O15" s="9">
        <v>43684.375399999997</v>
      </c>
      <c r="P15" s="10" t="s">
        <v>32</v>
      </c>
      <c r="R15">
        <v>17</v>
      </c>
      <c r="S15">
        <v>1</v>
      </c>
      <c r="U15" t="str">
        <f>[2]RunID!$A$5</f>
        <v>43614.9002</v>
      </c>
      <c r="V15">
        <v>2</v>
      </c>
      <c r="W15">
        <v>1</v>
      </c>
      <c r="X15">
        <v>18</v>
      </c>
      <c r="Y15">
        <f t="shared" si="0"/>
        <v>4</v>
      </c>
      <c r="Z15">
        <f t="shared" si="0"/>
        <v>8</v>
      </c>
      <c r="AA15">
        <f t="shared" si="1"/>
        <v>3</v>
      </c>
      <c r="AB15">
        <f t="shared" si="2"/>
        <v>4.29</v>
      </c>
      <c r="AF15" t="s">
        <v>33</v>
      </c>
      <c r="AG15">
        <v>2</v>
      </c>
      <c r="AH15">
        <v>1</v>
      </c>
      <c r="AI15">
        <v>18</v>
      </c>
      <c r="AJ15">
        <v>3</v>
      </c>
      <c r="AK15">
        <v>8</v>
      </c>
      <c r="AL15">
        <v>3</v>
      </c>
      <c r="AM15">
        <v>76.455519153825236</v>
      </c>
    </row>
    <row r="16" spans="1:40" x14ac:dyDescent="0.3">
      <c r="A16" s="9">
        <v>18</v>
      </c>
      <c r="B16" s="10" t="s">
        <v>27</v>
      </c>
      <c r="C16" s="10" t="s">
        <v>28</v>
      </c>
      <c r="D16" s="10" t="s">
        <v>29</v>
      </c>
      <c r="E16" s="9">
        <v>2</v>
      </c>
      <c r="F16" s="9">
        <v>9999</v>
      </c>
      <c r="G16" s="9">
        <v>4</v>
      </c>
      <c r="H16" s="9">
        <v>9</v>
      </c>
      <c r="I16" s="10" t="s">
        <v>40</v>
      </c>
      <c r="J16" s="9">
        <v>2</v>
      </c>
      <c r="K16" s="10" t="s">
        <v>34</v>
      </c>
      <c r="L16" s="9">
        <v>3.09</v>
      </c>
      <c r="M16" s="9">
        <v>1</v>
      </c>
      <c r="N16" s="11">
        <v>43684.379093993055</v>
      </c>
      <c r="O16" s="9">
        <v>43684.375399999997</v>
      </c>
      <c r="P16" s="10" t="s">
        <v>32</v>
      </c>
      <c r="R16">
        <v>18</v>
      </c>
      <c r="S16">
        <v>1</v>
      </c>
      <c r="U16" t="str">
        <f>[2]RunID!$A$5</f>
        <v>43614.9002</v>
      </c>
      <c r="V16">
        <v>2</v>
      </c>
      <c r="W16">
        <v>1</v>
      </c>
      <c r="X16">
        <v>18</v>
      </c>
      <c r="Y16">
        <f t="shared" si="0"/>
        <v>4</v>
      </c>
      <c r="Z16">
        <f t="shared" si="0"/>
        <v>9</v>
      </c>
      <c r="AA16">
        <f t="shared" si="1"/>
        <v>2</v>
      </c>
      <c r="AB16">
        <f t="shared" si="2"/>
        <v>3.09</v>
      </c>
      <c r="AF16" t="s">
        <v>33</v>
      </c>
      <c r="AG16">
        <v>2</v>
      </c>
      <c r="AH16">
        <v>1</v>
      </c>
      <c r="AI16">
        <v>18</v>
      </c>
      <c r="AJ16">
        <v>4</v>
      </c>
      <c r="AK16">
        <v>8</v>
      </c>
      <c r="AL16">
        <v>3</v>
      </c>
      <c r="AM16">
        <v>4.29</v>
      </c>
    </row>
    <row r="17" spans="1:39" x14ac:dyDescent="0.3">
      <c r="A17" s="9">
        <v>18</v>
      </c>
      <c r="B17" s="10" t="s">
        <v>27</v>
      </c>
      <c r="C17" s="10" t="s">
        <v>28</v>
      </c>
      <c r="D17" s="10" t="s">
        <v>29</v>
      </c>
      <c r="E17" s="9">
        <v>2</v>
      </c>
      <c r="F17" s="9">
        <v>9999</v>
      </c>
      <c r="G17" s="9">
        <v>3</v>
      </c>
      <c r="H17" s="9">
        <v>10</v>
      </c>
      <c r="I17" s="10" t="s">
        <v>41</v>
      </c>
      <c r="J17" s="9">
        <v>1</v>
      </c>
      <c r="K17" s="10" t="s">
        <v>31</v>
      </c>
      <c r="L17" s="9">
        <v>8.6999999999999993</v>
      </c>
      <c r="M17" s="9">
        <v>3</v>
      </c>
      <c r="N17" s="11">
        <v>43684.379093993055</v>
      </c>
      <c r="O17" s="9">
        <v>43684.375399999997</v>
      </c>
      <c r="P17" s="10" t="s">
        <v>32</v>
      </c>
      <c r="R17">
        <v>22</v>
      </c>
      <c r="S17">
        <v>1</v>
      </c>
      <c r="U17" t="str">
        <f>[2]RunID!$A$5</f>
        <v>43614.9002</v>
      </c>
      <c r="V17">
        <v>2</v>
      </c>
      <c r="W17">
        <v>1</v>
      </c>
      <c r="X17">
        <v>18</v>
      </c>
      <c r="Y17">
        <f t="shared" si="0"/>
        <v>3</v>
      </c>
      <c r="Z17">
        <f t="shared" si="0"/>
        <v>10</v>
      </c>
      <c r="AA17">
        <f t="shared" si="1"/>
        <v>1</v>
      </c>
      <c r="AB17">
        <f t="shared" si="2"/>
        <v>8.6999999999999993</v>
      </c>
      <c r="AF17" t="s">
        <v>33</v>
      </c>
      <c r="AG17">
        <v>2</v>
      </c>
      <c r="AH17">
        <v>1</v>
      </c>
      <c r="AI17">
        <v>18</v>
      </c>
      <c r="AJ17">
        <v>4</v>
      </c>
      <c r="AK17">
        <v>9</v>
      </c>
      <c r="AL17">
        <v>2</v>
      </c>
      <c r="AM17">
        <v>3.09</v>
      </c>
    </row>
    <row r="18" spans="1:39" x14ac:dyDescent="0.3">
      <c r="A18" s="9">
        <v>18</v>
      </c>
      <c r="B18" s="10" t="s">
        <v>27</v>
      </c>
      <c r="C18" s="10" t="s">
        <v>28</v>
      </c>
      <c r="D18" s="10" t="s">
        <v>29</v>
      </c>
      <c r="E18" s="9">
        <v>2</v>
      </c>
      <c r="F18" s="9">
        <v>9999</v>
      </c>
      <c r="G18" s="9">
        <v>4</v>
      </c>
      <c r="H18" s="9">
        <v>10</v>
      </c>
      <c r="I18" s="10" t="s">
        <v>41</v>
      </c>
      <c r="J18" s="9">
        <v>1</v>
      </c>
      <c r="K18" s="10" t="s">
        <v>31</v>
      </c>
      <c r="L18" s="9">
        <v>10.042023752444877</v>
      </c>
      <c r="M18" s="9">
        <v>3</v>
      </c>
      <c r="N18" s="11">
        <v>43684.379093993055</v>
      </c>
      <c r="O18" s="9">
        <v>43684.375399999997</v>
      </c>
      <c r="P18" s="10" t="s">
        <v>32</v>
      </c>
      <c r="R18">
        <v>36</v>
      </c>
      <c r="S18">
        <v>0.21063236064131088</v>
      </c>
      <c r="U18" t="str">
        <f>[2]RunID!$A$5</f>
        <v>43614.9002</v>
      </c>
      <c r="V18">
        <v>2</v>
      </c>
      <c r="W18">
        <v>1</v>
      </c>
      <c r="X18">
        <v>18</v>
      </c>
      <c r="Y18">
        <f t="shared" si="0"/>
        <v>4</v>
      </c>
      <c r="Z18">
        <f t="shared" si="0"/>
        <v>10</v>
      </c>
      <c r="AA18">
        <f t="shared" si="1"/>
        <v>1</v>
      </c>
      <c r="AB18">
        <f t="shared" si="2"/>
        <v>10.042023752444877</v>
      </c>
      <c r="AF18" t="s">
        <v>33</v>
      </c>
      <c r="AG18">
        <v>2</v>
      </c>
      <c r="AH18">
        <v>1</v>
      </c>
      <c r="AI18">
        <v>18</v>
      </c>
      <c r="AJ18">
        <v>3</v>
      </c>
      <c r="AK18">
        <v>10</v>
      </c>
      <c r="AL18">
        <v>1</v>
      </c>
      <c r="AM18">
        <v>8.6999999999999993</v>
      </c>
    </row>
    <row r="19" spans="1:39" x14ac:dyDescent="0.3">
      <c r="A19" s="9">
        <v>18</v>
      </c>
      <c r="B19" s="10" t="s">
        <v>27</v>
      </c>
      <c r="C19" s="10" t="s">
        <v>28</v>
      </c>
      <c r="D19" s="10" t="s">
        <v>29</v>
      </c>
      <c r="E19" s="9">
        <v>2</v>
      </c>
      <c r="F19" s="9">
        <v>9999</v>
      </c>
      <c r="G19" s="9">
        <v>3</v>
      </c>
      <c r="H19" s="9">
        <v>10</v>
      </c>
      <c r="I19" s="10" t="s">
        <v>41</v>
      </c>
      <c r="J19" s="9">
        <v>2</v>
      </c>
      <c r="K19" s="10" t="s">
        <v>34</v>
      </c>
      <c r="L19" s="9">
        <v>151.94559728944836</v>
      </c>
      <c r="M19" s="9">
        <v>24</v>
      </c>
      <c r="N19" s="11">
        <v>43684.379093993055</v>
      </c>
      <c r="O19" s="9">
        <v>43684.375399999997</v>
      </c>
      <c r="P19" s="10" t="s">
        <v>32</v>
      </c>
      <c r="R19">
        <v>41</v>
      </c>
      <c r="S19">
        <v>0.57153647243229955</v>
      </c>
      <c r="U19" t="str">
        <f>[2]RunID!$A$5</f>
        <v>43614.9002</v>
      </c>
      <c r="V19">
        <v>2</v>
      </c>
      <c r="W19">
        <v>1</v>
      </c>
      <c r="X19">
        <v>18</v>
      </c>
      <c r="Y19">
        <f t="shared" si="0"/>
        <v>3</v>
      </c>
      <c r="Z19">
        <f t="shared" si="0"/>
        <v>10</v>
      </c>
      <c r="AA19">
        <f t="shared" si="1"/>
        <v>2</v>
      </c>
      <c r="AB19">
        <f t="shared" si="2"/>
        <v>151.94559728944836</v>
      </c>
      <c r="AF19" t="s">
        <v>33</v>
      </c>
      <c r="AG19">
        <v>2</v>
      </c>
      <c r="AH19">
        <v>1</v>
      </c>
      <c r="AI19">
        <v>18</v>
      </c>
      <c r="AJ19">
        <v>4</v>
      </c>
      <c r="AK19">
        <v>10</v>
      </c>
      <c r="AL19">
        <v>1</v>
      </c>
      <c r="AM19">
        <v>11.110078731341805</v>
      </c>
    </row>
    <row r="20" spans="1:39" x14ac:dyDescent="0.3">
      <c r="A20" s="9">
        <v>18</v>
      </c>
      <c r="B20" s="10" t="s">
        <v>27</v>
      </c>
      <c r="C20" s="10" t="s">
        <v>28</v>
      </c>
      <c r="D20" s="10" t="s">
        <v>29</v>
      </c>
      <c r="E20" s="9">
        <v>2</v>
      </c>
      <c r="F20" s="9">
        <v>9999</v>
      </c>
      <c r="G20" s="9">
        <v>4</v>
      </c>
      <c r="H20" s="9">
        <v>10</v>
      </c>
      <c r="I20" s="10" t="s">
        <v>41</v>
      </c>
      <c r="J20" s="9">
        <v>2</v>
      </c>
      <c r="K20" s="10" t="s">
        <v>34</v>
      </c>
      <c r="L20" s="9">
        <v>45.440991717954653</v>
      </c>
      <c r="M20" s="9">
        <v>11</v>
      </c>
      <c r="N20" s="11">
        <v>43684.379093993055</v>
      </c>
      <c r="O20" s="9">
        <v>43684.375399999997</v>
      </c>
      <c r="P20" s="10" t="s">
        <v>32</v>
      </c>
      <c r="R20">
        <v>42</v>
      </c>
      <c r="S20">
        <v>0.49802759589712009</v>
      </c>
      <c r="U20" t="str">
        <f>[2]RunID!$A$5</f>
        <v>43614.9002</v>
      </c>
      <c r="V20">
        <v>2</v>
      </c>
      <c r="W20">
        <v>1</v>
      </c>
      <c r="X20">
        <v>18</v>
      </c>
      <c r="Y20">
        <f t="shared" si="0"/>
        <v>4</v>
      </c>
      <c r="Z20">
        <f t="shared" si="0"/>
        <v>10</v>
      </c>
      <c r="AA20">
        <f t="shared" si="1"/>
        <v>2</v>
      </c>
      <c r="AB20">
        <f t="shared" si="2"/>
        <v>45.440991717954653</v>
      </c>
      <c r="AF20" t="s">
        <v>33</v>
      </c>
      <c r="AG20">
        <v>2</v>
      </c>
      <c r="AH20">
        <v>1</v>
      </c>
      <c r="AI20">
        <v>18</v>
      </c>
      <c r="AJ20">
        <v>3</v>
      </c>
      <c r="AK20">
        <v>10</v>
      </c>
      <c r="AL20">
        <v>2</v>
      </c>
      <c r="AM20">
        <v>169.80678570576572</v>
      </c>
    </row>
    <row r="21" spans="1:39" x14ac:dyDescent="0.3">
      <c r="A21" s="9">
        <v>18</v>
      </c>
      <c r="B21" s="10" t="s">
        <v>27</v>
      </c>
      <c r="C21" s="10" t="s">
        <v>28</v>
      </c>
      <c r="D21" s="10" t="s">
        <v>29</v>
      </c>
      <c r="E21" s="9">
        <v>2</v>
      </c>
      <c r="F21" s="9">
        <v>9999</v>
      </c>
      <c r="G21" s="9">
        <v>3</v>
      </c>
      <c r="H21" s="9">
        <v>10</v>
      </c>
      <c r="I21" s="10" t="s">
        <v>41</v>
      </c>
      <c r="J21" s="9">
        <v>3</v>
      </c>
      <c r="K21" s="10" t="s">
        <v>35</v>
      </c>
      <c r="L21" s="9">
        <v>39.010674469894795</v>
      </c>
      <c r="M21" s="9">
        <v>11</v>
      </c>
      <c r="N21" s="11">
        <v>43684.379093993055</v>
      </c>
      <c r="O21" s="9">
        <v>43684.375399999997</v>
      </c>
      <c r="P21" s="10" t="s">
        <v>32</v>
      </c>
      <c r="R21">
        <v>43</v>
      </c>
      <c r="S21">
        <v>4.8976958110388917</v>
      </c>
      <c r="U21" t="str">
        <f>[2]RunID!$A$5</f>
        <v>43614.9002</v>
      </c>
      <c r="V21">
        <v>2</v>
      </c>
      <c r="W21">
        <v>1</v>
      </c>
      <c r="X21">
        <v>18</v>
      </c>
      <c r="Y21">
        <f t="shared" si="0"/>
        <v>3</v>
      </c>
      <c r="Z21">
        <f t="shared" si="0"/>
        <v>10</v>
      </c>
      <c r="AA21">
        <f t="shared" si="1"/>
        <v>3</v>
      </c>
      <c r="AB21">
        <f t="shared" si="2"/>
        <v>39.010674469894795</v>
      </c>
      <c r="AF21" t="s">
        <v>33</v>
      </c>
      <c r="AG21">
        <v>2</v>
      </c>
      <c r="AH21">
        <v>1</v>
      </c>
      <c r="AI21">
        <v>18</v>
      </c>
      <c r="AJ21">
        <v>4</v>
      </c>
      <c r="AK21">
        <v>10</v>
      </c>
      <c r="AL21">
        <v>2</v>
      </c>
      <c r="AM21">
        <v>49.702845020923633</v>
      </c>
    </row>
    <row r="22" spans="1:39" x14ac:dyDescent="0.3">
      <c r="A22" s="9">
        <v>18</v>
      </c>
      <c r="B22" s="10" t="s">
        <v>27</v>
      </c>
      <c r="C22" s="10" t="s">
        <v>28</v>
      </c>
      <c r="D22" s="10" t="s">
        <v>29</v>
      </c>
      <c r="E22" s="9">
        <v>2</v>
      </c>
      <c r="F22" s="9">
        <v>9999</v>
      </c>
      <c r="G22" s="9">
        <v>4</v>
      </c>
      <c r="H22" s="9">
        <v>10</v>
      </c>
      <c r="I22" s="10" t="s">
        <v>41</v>
      </c>
      <c r="J22" s="9">
        <v>3</v>
      </c>
      <c r="K22" s="10" t="s">
        <v>35</v>
      </c>
      <c r="L22" s="9">
        <v>4.2562917957808599</v>
      </c>
      <c r="M22" s="9">
        <v>1</v>
      </c>
      <c r="N22" s="11">
        <v>43684.379093993055</v>
      </c>
      <c r="O22" s="9">
        <v>43684.375399999997</v>
      </c>
      <c r="P22" s="10" t="s">
        <v>32</v>
      </c>
      <c r="R22">
        <v>45</v>
      </c>
      <c r="S22">
        <v>0.23402337278556737</v>
      </c>
      <c r="U22" t="str">
        <f>[2]RunID!$A$5</f>
        <v>43614.9002</v>
      </c>
      <c r="V22">
        <v>2</v>
      </c>
      <c r="W22">
        <v>1</v>
      </c>
      <c r="X22">
        <v>18</v>
      </c>
      <c r="Y22">
        <f t="shared" si="0"/>
        <v>4</v>
      </c>
      <c r="Z22">
        <f t="shared" si="0"/>
        <v>10</v>
      </c>
      <c r="AA22">
        <f t="shared" si="1"/>
        <v>3</v>
      </c>
      <c r="AB22">
        <f t="shared" si="2"/>
        <v>4.2562917957808599</v>
      </c>
      <c r="AF22" t="s">
        <v>33</v>
      </c>
      <c r="AG22">
        <v>2</v>
      </c>
      <c r="AH22">
        <v>1</v>
      </c>
      <c r="AI22">
        <v>18</v>
      </c>
      <c r="AJ22">
        <v>3</v>
      </c>
      <c r="AK22">
        <v>10</v>
      </c>
      <c r="AL22">
        <v>3</v>
      </c>
      <c r="AM22">
        <v>41.193215725900373</v>
      </c>
    </row>
    <row r="23" spans="1:39" x14ac:dyDescent="0.3">
      <c r="A23" s="9">
        <v>18</v>
      </c>
      <c r="B23" s="10" t="s">
        <v>27</v>
      </c>
      <c r="C23" s="10" t="s">
        <v>28</v>
      </c>
      <c r="D23" s="10" t="s">
        <v>29</v>
      </c>
      <c r="E23" s="9">
        <v>2</v>
      </c>
      <c r="F23" s="9">
        <v>9999</v>
      </c>
      <c r="G23" s="9">
        <v>3</v>
      </c>
      <c r="H23" s="9">
        <v>11</v>
      </c>
      <c r="I23" s="10" t="s">
        <v>58</v>
      </c>
      <c r="J23" s="9">
        <v>1</v>
      </c>
      <c r="K23" s="10" t="s">
        <v>31</v>
      </c>
      <c r="L23" s="9">
        <v>11.360254087442096</v>
      </c>
      <c r="M23" s="9">
        <v>2</v>
      </c>
      <c r="N23" s="11">
        <v>43684.379093993055</v>
      </c>
      <c r="O23" s="9">
        <v>43684.375399999997</v>
      </c>
      <c r="P23" s="10" t="s">
        <v>32</v>
      </c>
      <c r="R23">
        <v>46</v>
      </c>
      <c r="S23">
        <v>0</v>
      </c>
      <c r="U23" t="str">
        <f>[2]RunID!$A$5</f>
        <v>43614.9002</v>
      </c>
      <c r="V23">
        <v>2</v>
      </c>
      <c r="W23">
        <v>1</v>
      </c>
      <c r="X23">
        <v>18</v>
      </c>
      <c r="Y23">
        <f t="shared" si="0"/>
        <v>3</v>
      </c>
      <c r="Z23">
        <f t="shared" si="0"/>
        <v>11</v>
      </c>
      <c r="AA23">
        <f t="shared" si="1"/>
        <v>1</v>
      </c>
      <c r="AB23">
        <f t="shared" si="2"/>
        <v>11.360254087442096</v>
      </c>
      <c r="AF23" t="s">
        <v>33</v>
      </c>
      <c r="AG23">
        <v>2</v>
      </c>
      <c r="AH23">
        <v>1</v>
      </c>
      <c r="AI23">
        <v>18</v>
      </c>
      <c r="AJ23">
        <v>4</v>
      </c>
      <c r="AK23">
        <v>10</v>
      </c>
      <c r="AL23">
        <v>3</v>
      </c>
      <c r="AM23">
        <v>4.8041436132899724</v>
      </c>
    </row>
    <row r="24" spans="1:39" x14ac:dyDescent="0.3">
      <c r="A24" s="9">
        <v>18</v>
      </c>
      <c r="B24" s="10" t="s">
        <v>27</v>
      </c>
      <c r="C24" s="10" t="s">
        <v>28</v>
      </c>
      <c r="D24" s="10" t="s">
        <v>29</v>
      </c>
      <c r="E24" s="9">
        <v>2</v>
      </c>
      <c r="F24" s="9">
        <v>9999</v>
      </c>
      <c r="G24" s="9">
        <v>4</v>
      </c>
      <c r="H24" s="9">
        <v>11</v>
      </c>
      <c r="I24" s="10" t="s">
        <v>58</v>
      </c>
      <c r="J24" s="9">
        <v>1</v>
      </c>
      <c r="K24" s="10" t="s">
        <v>31</v>
      </c>
      <c r="L24" s="9">
        <v>39.59378721612142</v>
      </c>
      <c r="M24" s="9">
        <v>5</v>
      </c>
      <c r="N24" s="11">
        <v>43684.379093993055</v>
      </c>
      <c r="O24" s="9">
        <v>43684.375399999997</v>
      </c>
      <c r="P24" s="10" t="s">
        <v>32</v>
      </c>
      <c r="R24">
        <v>48</v>
      </c>
      <c r="S24">
        <v>0</v>
      </c>
      <c r="U24" t="str">
        <f>[2]RunID!$A$5</f>
        <v>43614.9002</v>
      </c>
      <c r="V24">
        <v>2</v>
      </c>
      <c r="W24">
        <v>1</v>
      </c>
      <c r="X24">
        <v>18</v>
      </c>
      <c r="Y24">
        <f t="shared" si="0"/>
        <v>4</v>
      </c>
      <c r="Z24">
        <f t="shared" si="0"/>
        <v>11</v>
      </c>
      <c r="AA24">
        <f t="shared" si="1"/>
        <v>1</v>
      </c>
      <c r="AB24">
        <f t="shared" si="2"/>
        <v>39.59378721612142</v>
      </c>
      <c r="AF24" t="s">
        <v>33</v>
      </c>
      <c r="AG24">
        <v>2</v>
      </c>
      <c r="AH24">
        <v>1</v>
      </c>
      <c r="AI24">
        <v>18</v>
      </c>
      <c r="AJ24">
        <v>3</v>
      </c>
      <c r="AK24">
        <v>11</v>
      </c>
      <c r="AL24">
        <v>1</v>
      </c>
      <c r="AM24">
        <v>12.76702397331589</v>
      </c>
    </row>
    <row r="25" spans="1:39" x14ac:dyDescent="0.3">
      <c r="A25" s="9">
        <v>18</v>
      </c>
      <c r="B25" s="10" t="s">
        <v>27</v>
      </c>
      <c r="C25" s="10" t="s">
        <v>28</v>
      </c>
      <c r="D25" s="10" t="s">
        <v>29</v>
      </c>
      <c r="E25" s="9">
        <v>2</v>
      </c>
      <c r="F25" s="9">
        <v>9999</v>
      </c>
      <c r="G25" s="9">
        <v>2</v>
      </c>
      <c r="H25" s="9">
        <v>11</v>
      </c>
      <c r="I25" s="10" t="s">
        <v>58</v>
      </c>
      <c r="J25" s="9">
        <v>2</v>
      </c>
      <c r="K25" s="10" t="s">
        <v>34</v>
      </c>
      <c r="L25" s="9">
        <v>9.44</v>
      </c>
      <c r="M25" s="9">
        <v>2</v>
      </c>
      <c r="N25" s="11">
        <v>43684.379094004631</v>
      </c>
      <c r="O25" s="9">
        <v>43684.375399999997</v>
      </c>
      <c r="P25" s="10" t="s">
        <v>32</v>
      </c>
      <c r="R25">
        <v>49</v>
      </c>
      <c r="S25">
        <v>1</v>
      </c>
      <c r="U25" t="str">
        <f>[2]RunID!$A$5</f>
        <v>43614.9002</v>
      </c>
      <c r="V25">
        <v>2</v>
      </c>
      <c r="W25">
        <v>1</v>
      </c>
      <c r="X25">
        <v>18</v>
      </c>
      <c r="Y25">
        <f t="shared" si="0"/>
        <v>2</v>
      </c>
      <c r="Z25">
        <f t="shared" si="0"/>
        <v>11</v>
      </c>
      <c r="AA25">
        <f t="shared" si="1"/>
        <v>2</v>
      </c>
      <c r="AB25">
        <f t="shared" si="2"/>
        <v>9.44</v>
      </c>
      <c r="AF25" t="s">
        <v>33</v>
      </c>
      <c r="AG25">
        <v>2</v>
      </c>
      <c r="AH25">
        <v>1</v>
      </c>
      <c r="AI25">
        <v>18</v>
      </c>
      <c r="AJ25">
        <v>4</v>
      </c>
      <c r="AK25">
        <v>11</v>
      </c>
      <c r="AL25">
        <v>1</v>
      </c>
      <c r="AM25">
        <v>43.570545415146654</v>
      </c>
    </row>
    <row r="26" spans="1:39" x14ac:dyDescent="0.3">
      <c r="A26" s="9">
        <v>18</v>
      </c>
      <c r="B26" s="10" t="s">
        <v>27</v>
      </c>
      <c r="C26" s="10" t="s">
        <v>28</v>
      </c>
      <c r="D26" s="10" t="s">
        <v>29</v>
      </c>
      <c r="E26" s="9">
        <v>2</v>
      </c>
      <c r="F26" s="9">
        <v>9999</v>
      </c>
      <c r="G26" s="9">
        <v>3</v>
      </c>
      <c r="H26" s="9">
        <v>11</v>
      </c>
      <c r="I26" s="10" t="s">
        <v>58</v>
      </c>
      <c r="J26" s="9">
        <v>2</v>
      </c>
      <c r="K26" s="10" t="s">
        <v>34</v>
      </c>
      <c r="L26" s="9">
        <v>57.500750897081275</v>
      </c>
      <c r="M26" s="9">
        <v>17</v>
      </c>
      <c r="N26" s="11">
        <v>43684.379094004631</v>
      </c>
      <c r="O26" s="9">
        <v>43684.375399999997</v>
      </c>
      <c r="P26" s="10" t="s">
        <v>32</v>
      </c>
      <c r="R26">
        <v>51</v>
      </c>
      <c r="S26">
        <v>0</v>
      </c>
      <c r="U26" t="str">
        <f>[2]RunID!$A$5</f>
        <v>43614.9002</v>
      </c>
      <c r="V26">
        <v>2</v>
      </c>
      <c r="W26">
        <v>1</v>
      </c>
      <c r="X26">
        <v>18</v>
      </c>
      <c r="Y26">
        <f t="shared" si="0"/>
        <v>3</v>
      </c>
      <c r="Z26">
        <f t="shared" si="0"/>
        <v>11</v>
      </c>
      <c r="AA26">
        <f t="shared" si="1"/>
        <v>2</v>
      </c>
      <c r="AB26">
        <f t="shared" si="2"/>
        <v>57.500750897081275</v>
      </c>
      <c r="AF26" t="s">
        <v>33</v>
      </c>
      <c r="AG26">
        <v>2</v>
      </c>
      <c r="AH26">
        <v>1</v>
      </c>
      <c r="AI26">
        <v>18</v>
      </c>
      <c r="AJ26">
        <v>2</v>
      </c>
      <c r="AK26">
        <v>11</v>
      </c>
      <c r="AL26">
        <v>2</v>
      </c>
      <c r="AM26">
        <v>9.44</v>
      </c>
    </row>
    <row r="27" spans="1:39" x14ac:dyDescent="0.3">
      <c r="A27" s="9">
        <v>18</v>
      </c>
      <c r="B27" s="10" t="s">
        <v>27</v>
      </c>
      <c r="C27" s="10" t="s">
        <v>28</v>
      </c>
      <c r="D27" s="10" t="s">
        <v>29</v>
      </c>
      <c r="E27" s="9">
        <v>2</v>
      </c>
      <c r="F27" s="9">
        <v>9999</v>
      </c>
      <c r="G27" s="9">
        <v>4</v>
      </c>
      <c r="H27" s="9">
        <v>11</v>
      </c>
      <c r="I27" s="10" t="s">
        <v>58</v>
      </c>
      <c r="J27" s="9">
        <v>2</v>
      </c>
      <c r="K27" s="10" t="s">
        <v>34</v>
      </c>
      <c r="L27" s="9">
        <v>17.021042559804961</v>
      </c>
      <c r="M27" s="9">
        <v>4</v>
      </c>
      <c r="N27" s="11">
        <v>43684.379094004631</v>
      </c>
      <c r="O27" s="9">
        <v>43684.375399999997</v>
      </c>
      <c r="P27" s="10" t="s">
        <v>32</v>
      </c>
      <c r="R27">
        <v>53</v>
      </c>
      <c r="S27">
        <v>0.57087307549953392</v>
      </c>
      <c r="U27" t="str">
        <f>[2]RunID!$A$5</f>
        <v>43614.9002</v>
      </c>
      <c r="V27">
        <v>2</v>
      </c>
      <c r="W27">
        <v>1</v>
      </c>
      <c r="X27">
        <v>18</v>
      </c>
      <c r="Y27">
        <f t="shared" si="0"/>
        <v>4</v>
      </c>
      <c r="Z27">
        <f t="shared" si="0"/>
        <v>11</v>
      </c>
      <c r="AA27">
        <f t="shared" si="1"/>
        <v>2</v>
      </c>
      <c r="AB27">
        <f t="shared" si="2"/>
        <v>17.021042559804961</v>
      </c>
      <c r="AF27" t="s">
        <v>33</v>
      </c>
      <c r="AG27">
        <v>2</v>
      </c>
      <c r="AH27">
        <v>1</v>
      </c>
      <c r="AI27">
        <v>18</v>
      </c>
      <c r="AJ27">
        <v>3</v>
      </c>
      <c r="AK27">
        <v>11</v>
      </c>
      <c r="AL27">
        <v>2</v>
      </c>
      <c r="AM27">
        <v>63.238733532272327</v>
      </c>
    </row>
    <row r="28" spans="1:39" x14ac:dyDescent="0.3">
      <c r="A28" s="9">
        <v>18</v>
      </c>
      <c r="B28" s="10" t="s">
        <v>27</v>
      </c>
      <c r="C28" s="10" t="s">
        <v>28</v>
      </c>
      <c r="D28" s="10" t="s">
        <v>29</v>
      </c>
      <c r="E28" s="9">
        <v>2</v>
      </c>
      <c r="F28" s="9">
        <v>9999</v>
      </c>
      <c r="G28" s="9">
        <v>2</v>
      </c>
      <c r="H28" s="9">
        <v>11</v>
      </c>
      <c r="I28" s="10" t="s">
        <v>58</v>
      </c>
      <c r="J28" s="9">
        <v>3</v>
      </c>
      <c r="K28" s="10" t="s">
        <v>35</v>
      </c>
      <c r="L28" s="9">
        <v>6.5170911504581106</v>
      </c>
      <c r="M28" s="9">
        <v>2</v>
      </c>
      <c r="N28" s="11">
        <v>43684.379094004631</v>
      </c>
      <c r="O28" s="9">
        <v>43684.375399999997</v>
      </c>
      <c r="P28" s="10" t="s">
        <v>32</v>
      </c>
      <c r="R28">
        <v>54</v>
      </c>
      <c r="S28">
        <v>2.421131334490918</v>
      </c>
      <c r="U28" t="str">
        <f>[2]RunID!$A$5</f>
        <v>43614.9002</v>
      </c>
      <c r="V28">
        <v>2</v>
      </c>
      <c r="W28">
        <v>1</v>
      </c>
      <c r="X28">
        <v>18</v>
      </c>
      <c r="Y28">
        <f t="shared" si="0"/>
        <v>2</v>
      </c>
      <c r="Z28">
        <f t="shared" si="0"/>
        <v>11</v>
      </c>
      <c r="AA28">
        <f t="shared" si="1"/>
        <v>3</v>
      </c>
      <c r="AB28">
        <f t="shared" si="2"/>
        <v>6.5170911504581106</v>
      </c>
      <c r="AF28" t="s">
        <v>33</v>
      </c>
      <c r="AG28">
        <v>2</v>
      </c>
      <c r="AH28">
        <v>1</v>
      </c>
      <c r="AI28">
        <v>18</v>
      </c>
      <c r="AJ28">
        <v>4</v>
      </c>
      <c r="AK28">
        <v>11</v>
      </c>
      <c r="AL28">
        <v>2</v>
      </c>
      <c r="AM28">
        <v>18.065613736099177</v>
      </c>
    </row>
    <row r="29" spans="1:39" x14ac:dyDescent="0.3">
      <c r="A29" s="9">
        <v>18</v>
      </c>
      <c r="B29" s="10" t="s">
        <v>27</v>
      </c>
      <c r="C29" s="10" t="s">
        <v>28</v>
      </c>
      <c r="D29" s="10" t="s">
        <v>29</v>
      </c>
      <c r="E29" s="9">
        <v>2</v>
      </c>
      <c r="F29" s="9">
        <v>9999</v>
      </c>
      <c r="G29" s="9">
        <v>3</v>
      </c>
      <c r="H29" s="9">
        <v>11</v>
      </c>
      <c r="I29" s="10" t="s">
        <v>58</v>
      </c>
      <c r="J29" s="9">
        <v>3</v>
      </c>
      <c r="K29" s="10" t="s">
        <v>35</v>
      </c>
      <c r="L29" s="9">
        <v>280.18156221034758</v>
      </c>
      <c r="M29" s="9">
        <v>33</v>
      </c>
      <c r="N29" s="11">
        <v>43684.379094004631</v>
      </c>
      <c r="O29" s="9">
        <v>43684.375399999997</v>
      </c>
      <c r="P29" s="10" t="s">
        <v>32</v>
      </c>
      <c r="R29">
        <v>56</v>
      </c>
      <c r="S29">
        <v>0.26012433263955415</v>
      </c>
      <c r="U29" t="str">
        <f>[2]RunID!$A$5</f>
        <v>43614.9002</v>
      </c>
      <c r="V29">
        <v>2</v>
      </c>
      <c r="W29">
        <v>1</v>
      </c>
      <c r="X29">
        <v>18</v>
      </c>
      <c r="Y29">
        <f t="shared" si="0"/>
        <v>3</v>
      </c>
      <c r="Z29">
        <f t="shared" si="0"/>
        <v>11</v>
      </c>
      <c r="AA29">
        <f t="shared" si="1"/>
        <v>3</v>
      </c>
      <c r="AB29">
        <f t="shared" si="2"/>
        <v>280.18156221034758</v>
      </c>
      <c r="AF29" t="s">
        <v>33</v>
      </c>
      <c r="AG29">
        <v>2</v>
      </c>
      <c r="AH29">
        <v>1</v>
      </c>
      <c r="AI29">
        <v>18</v>
      </c>
      <c r="AJ29">
        <v>2</v>
      </c>
      <c r="AK29">
        <v>11</v>
      </c>
      <c r="AL29">
        <v>3</v>
      </c>
      <c r="AM29">
        <v>6.8327278494396433</v>
      </c>
    </row>
    <row r="30" spans="1:39" x14ac:dyDescent="0.3">
      <c r="A30" s="9">
        <v>18</v>
      </c>
      <c r="B30" s="10" t="s">
        <v>27</v>
      </c>
      <c r="C30" s="10" t="s">
        <v>28</v>
      </c>
      <c r="D30" s="10" t="s">
        <v>29</v>
      </c>
      <c r="E30" s="9">
        <v>2</v>
      </c>
      <c r="F30" s="9">
        <v>9999</v>
      </c>
      <c r="G30" s="9">
        <v>4</v>
      </c>
      <c r="H30" s="9">
        <v>13</v>
      </c>
      <c r="I30" s="10" t="s">
        <v>61</v>
      </c>
      <c r="J30" s="9">
        <v>1</v>
      </c>
      <c r="K30" s="10" t="s">
        <v>31</v>
      </c>
      <c r="L30" s="9">
        <v>54.291850761261294</v>
      </c>
      <c r="M30" s="9">
        <v>2</v>
      </c>
      <c r="N30" s="11">
        <v>43684.379094004631</v>
      </c>
      <c r="O30" s="9">
        <v>43684.375399999997</v>
      </c>
      <c r="P30" s="10" t="s">
        <v>32</v>
      </c>
      <c r="R30">
        <v>57</v>
      </c>
      <c r="S30">
        <v>0.63198509494637056</v>
      </c>
      <c r="U30" t="str">
        <f>[2]RunID!$A$5</f>
        <v>43614.9002</v>
      </c>
      <c r="V30">
        <v>2</v>
      </c>
      <c r="W30">
        <v>1</v>
      </c>
      <c r="X30">
        <v>18</v>
      </c>
      <c r="Y30">
        <f t="shared" si="0"/>
        <v>4</v>
      </c>
      <c r="Z30">
        <f t="shared" si="0"/>
        <v>13</v>
      </c>
      <c r="AA30">
        <f t="shared" si="1"/>
        <v>1</v>
      </c>
      <c r="AB30">
        <f t="shared" si="2"/>
        <v>36.359409942446085</v>
      </c>
      <c r="AF30" t="s">
        <v>33</v>
      </c>
      <c r="AG30">
        <v>2</v>
      </c>
      <c r="AH30">
        <v>1</v>
      </c>
      <c r="AI30">
        <v>18</v>
      </c>
      <c r="AJ30">
        <v>3</v>
      </c>
      <c r="AK30">
        <v>11</v>
      </c>
      <c r="AL30">
        <v>3</v>
      </c>
      <c r="AM30">
        <v>306.51110230513848</v>
      </c>
    </row>
    <row r="31" spans="1:39" x14ac:dyDescent="0.3">
      <c r="A31" s="9">
        <v>18</v>
      </c>
      <c r="B31" s="10" t="s">
        <v>27</v>
      </c>
      <c r="C31" s="10" t="s">
        <v>28</v>
      </c>
      <c r="D31" s="10" t="s">
        <v>29</v>
      </c>
      <c r="E31" s="9">
        <v>2</v>
      </c>
      <c r="F31" s="9">
        <v>9999</v>
      </c>
      <c r="G31" s="9">
        <v>3</v>
      </c>
      <c r="H31" s="9">
        <v>13</v>
      </c>
      <c r="I31" s="10" t="s">
        <v>61</v>
      </c>
      <c r="J31" s="9">
        <v>2</v>
      </c>
      <c r="K31" s="10" t="s">
        <v>34</v>
      </c>
      <c r="L31" s="9">
        <v>4.4625916532294214</v>
      </c>
      <c r="M31" s="9">
        <v>2</v>
      </c>
      <c r="N31" s="11">
        <v>43684.379094004631</v>
      </c>
      <c r="O31" s="9">
        <v>43684.375399999997</v>
      </c>
      <c r="P31" s="10" t="s">
        <v>32</v>
      </c>
      <c r="R31">
        <v>58</v>
      </c>
      <c r="S31">
        <v>0</v>
      </c>
      <c r="U31" t="str">
        <f>[2]RunID!$A$5</f>
        <v>43614.9002</v>
      </c>
      <c r="V31">
        <v>2</v>
      </c>
      <c r="W31">
        <v>1</v>
      </c>
      <c r="X31">
        <v>18</v>
      </c>
      <c r="Y31">
        <f t="shared" si="0"/>
        <v>3</v>
      </c>
      <c r="Z31">
        <f t="shared" si="0"/>
        <v>13</v>
      </c>
      <c r="AA31">
        <f t="shared" si="1"/>
        <v>2</v>
      </c>
      <c r="AB31">
        <f t="shared" si="2"/>
        <v>2.9886105750751391</v>
      </c>
      <c r="AF31" t="s">
        <v>33</v>
      </c>
      <c r="AG31">
        <v>2</v>
      </c>
      <c r="AH31">
        <v>1</v>
      </c>
      <c r="AI31">
        <v>18</v>
      </c>
      <c r="AJ31">
        <v>4</v>
      </c>
      <c r="AK31">
        <v>13</v>
      </c>
      <c r="AL31">
        <v>1</v>
      </c>
      <c r="AM31">
        <v>40.151953941193312</v>
      </c>
    </row>
    <row r="32" spans="1:39" x14ac:dyDescent="0.3">
      <c r="A32" s="9">
        <v>18</v>
      </c>
      <c r="B32" s="10" t="s">
        <v>27</v>
      </c>
      <c r="C32" s="10" t="s">
        <v>28</v>
      </c>
      <c r="D32" s="10" t="s">
        <v>29</v>
      </c>
      <c r="E32" s="9">
        <v>2</v>
      </c>
      <c r="F32" s="9">
        <v>9999</v>
      </c>
      <c r="G32" s="9">
        <v>3</v>
      </c>
      <c r="H32" s="9">
        <v>13</v>
      </c>
      <c r="I32" s="10" t="s">
        <v>61</v>
      </c>
      <c r="J32" s="9">
        <v>3</v>
      </c>
      <c r="K32" s="10" t="s">
        <v>35</v>
      </c>
      <c r="L32" s="9">
        <v>51.368273706771163</v>
      </c>
      <c r="M32" s="9">
        <v>5</v>
      </c>
      <c r="N32" s="11">
        <v>43684.379094016207</v>
      </c>
      <c r="O32" s="9">
        <v>43684.375399999997</v>
      </c>
      <c r="P32" s="10" t="s">
        <v>32</v>
      </c>
      <c r="R32">
        <v>60</v>
      </c>
      <c r="S32">
        <v>0</v>
      </c>
      <c r="U32" t="str">
        <f>[2]RunID!$A$5</f>
        <v>43614.9002</v>
      </c>
      <c r="V32">
        <v>2</v>
      </c>
      <c r="W32">
        <v>1</v>
      </c>
      <c r="X32">
        <v>18</v>
      </c>
      <c r="Y32">
        <f t="shared" si="0"/>
        <v>3</v>
      </c>
      <c r="Z32">
        <f t="shared" si="0"/>
        <v>13</v>
      </c>
      <c r="AA32">
        <f t="shared" si="1"/>
        <v>3</v>
      </c>
      <c r="AB32">
        <f t="shared" si="2"/>
        <v>34.401481908458649</v>
      </c>
      <c r="AF32" t="s">
        <v>33</v>
      </c>
      <c r="AG32">
        <v>2</v>
      </c>
      <c r="AH32">
        <v>1</v>
      </c>
      <c r="AI32">
        <v>18</v>
      </c>
      <c r="AJ32">
        <v>3</v>
      </c>
      <c r="AK32">
        <v>13</v>
      </c>
      <c r="AL32">
        <v>2</v>
      </c>
      <c r="AM32">
        <v>1.6415045476979366</v>
      </c>
    </row>
    <row r="33" spans="1:39" x14ac:dyDescent="0.3">
      <c r="A33" s="9">
        <v>18</v>
      </c>
      <c r="B33" s="10" t="s">
        <v>27</v>
      </c>
      <c r="C33" s="10" t="s">
        <v>28</v>
      </c>
      <c r="D33" s="10" t="s">
        <v>29</v>
      </c>
      <c r="E33" s="9">
        <v>2</v>
      </c>
      <c r="F33" s="9">
        <v>9999</v>
      </c>
      <c r="G33" s="9">
        <v>4</v>
      </c>
      <c r="H33" s="9">
        <v>14</v>
      </c>
      <c r="I33" s="10" t="s">
        <v>62</v>
      </c>
      <c r="J33" s="9">
        <v>1</v>
      </c>
      <c r="K33" s="10" t="s">
        <v>31</v>
      </c>
      <c r="L33" s="9">
        <v>35.097262943326392</v>
      </c>
      <c r="M33" s="9">
        <v>4</v>
      </c>
      <c r="N33" s="11">
        <v>43684.379094016207</v>
      </c>
      <c r="O33" s="9">
        <v>43684.375399999997</v>
      </c>
      <c r="P33" s="10" t="s">
        <v>32</v>
      </c>
      <c r="R33">
        <v>64</v>
      </c>
      <c r="S33">
        <v>0</v>
      </c>
      <c r="U33" t="str">
        <f>[2]RunID!$A$5</f>
        <v>43614.9002</v>
      </c>
      <c r="V33">
        <v>2</v>
      </c>
      <c r="W33">
        <v>1</v>
      </c>
      <c r="X33">
        <v>18</v>
      </c>
      <c r="Y33">
        <f t="shared" si="0"/>
        <v>4</v>
      </c>
      <c r="Z33">
        <f t="shared" si="0"/>
        <v>14</v>
      </c>
      <c r="AA33">
        <f t="shared" si="1"/>
        <v>1</v>
      </c>
      <c r="AB33">
        <f t="shared" si="2"/>
        <v>44.62294543811123</v>
      </c>
      <c r="AF33" t="s">
        <v>33</v>
      </c>
      <c r="AG33">
        <v>2</v>
      </c>
      <c r="AH33">
        <v>1</v>
      </c>
      <c r="AI33">
        <v>18</v>
      </c>
      <c r="AJ33">
        <v>3</v>
      </c>
      <c r="AK33">
        <v>13</v>
      </c>
      <c r="AL33">
        <v>3</v>
      </c>
      <c r="AM33">
        <v>3.8173065343320403</v>
      </c>
    </row>
    <row r="34" spans="1:39" x14ac:dyDescent="0.3">
      <c r="A34" s="9">
        <v>18</v>
      </c>
      <c r="B34" s="10" t="s">
        <v>27</v>
      </c>
      <c r="C34" s="10" t="s">
        <v>28</v>
      </c>
      <c r="D34" s="10" t="s">
        <v>29</v>
      </c>
      <c r="E34" s="9">
        <v>2</v>
      </c>
      <c r="F34" s="9">
        <v>9999</v>
      </c>
      <c r="G34" s="9">
        <v>2</v>
      </c>
      <c r="H34" s="9">
        <v>14</v>
      </c>
      <c r="I34" s="10" t="s">
        <v>62</v>
      </c>
      <c r="J34" s="9">
        <v>3</v>
      </c>
      <c r="K34" s="10" t="s">
        <v>35</v>
      </c>
      <c r="L34" s="9">
        <v>6.09</v>
      </c>
      <c r="M34" s="9">
        <v>1</v>
      </c>
      <c r="N34" s="11">
        <v>43684.379094016207</v>
      </c>
      <c r="O34" s="9">
        <v>43684.375399999997</v>
      </c>
      <c r="P34" s="10" t="s">
        <v>32</v>
      </c>
      <c r="R34">
        <v>67</v>
      </c>
      <c r="S34">
        <v>0</v>
      </c>
      <c r="U34" t="str">
        <f>[2]RunID!$A$5</f>
        <v>43614.9002</v>
      </c>
      <c r="V34">
        <v>2</v>
      </c>
      <c r="W34">
        <v>1</v>
      </c>
      <c r="X34">
        <v>18</v>
      </c>
      <c r="Y34">
        <f t="shared" si="0"/>
        <v>2</v>
      </c>
      <c r="Z34">
        <f t="shared" si="0"/>
        <v>14</v>
      </c>
      <c r="AA34">
        <f t="shared" si="1"/>
        <v>3</v>
      </c>
      <c r="AB34">
        <f t="shared" si="2"/>
        <v>7.7428755101762228</v>
      </c>
      <c r="AF34" t="s">
        <v>33</v>
      </c>
      <c r="AG34">
        <v>2</v>
      </c>
      <c r="AH34">
        <v>1</v>
      </c>
      <c r="AI34">
        <v>18</v>
      </c>
      <c r="AJ34">
        <v>4</v>
      </c>
      <c r="AK34">
        <v>14</v>
      </c>
      <c r="AL34">
        <v>1</v>
      </c>
      <c r="AM34">
        <v>31.915041755183925</v>
      </c>
    </row>
    <row r="35" spans="1:39" x14ac:dyDescent="0.3">
      <c r="A35" s="9">
        <v>18</v>
      </c>
      <c r="B35" s="10" t="s">
        <v>27</v>
      </c>
      <c r="C35" s="10" t="s">
        <v>28</v>
      </c>
      <c r="D35" s="10" t="s">
        <v>29</v>
      </c>
      <c r="E35" s="9">
        <v>2</v>
      </c>
      <c r="F35" s="9">
        <v>9999</v>
      </c>
      <c r="G35" s="9">
        <v>3</v>
      </c>
      <c r="H35" s="9">
        <v>14</v>
      </c>
      <c r="I35" s="10" t="s">
        <v>62</v>
      </c>
      <c r="J35" s="9">
        <v>3</v>
      </c>
      <c r="K35" s="10" t="s">
        <v>35</v>
      </c>
      <c r="L35" s="9">
        <v>3.973986727693354</v>
      </c>
      <c r="M35" s="9">
        <v>1</v>
      </c>
      <c r="N35" s="11">
        <v>43684.379094016207</v>
      </c>
      <c r="O35" s="9">
        <v>43684.375399999997</v>
      </c>
      <c r="P35" s="10" t="s">
        <v>32</v>
      </c>
      <c r="R35">
        <v>74</v>
      </c>
      <c r="S35" s="1">
        <f>S42</f>
        <v>1.0799404193238165</v>
      </c>
      <c r="U35" t="str">
        <f>[2]RunID!$A$5</f>
        <v>43614.9002</v>
      </c>
      <c r="V35">
        <v>2</v>
      </c>
      <c r="W35">
        <v>1</v>
      </c>
      <c r="X35">
        <v>18</v>
      </c>
      <c r="Y35">
        <f t="shared" si="0"/>
        <v>3</v>
      </c>
      <c r="Z35">
        <f t="shared" si="0"/>
        <v>14</v>
      </c>
      <c r="AA35">
        <f t="shared" si="1"/>
        <v>3</v>
      </c>
      <c r="AB35">
        <f t="shared" si="2"/>
        <v>5.0525590331070962</v>
      </c>
      <c r="AF35" t="s">
        <v>33</v>
      </c>
      <c r="AG35">
        <v>2</v>
      </c>
      <c r="AH35">
        <v>1</v>
      </c>
      <c r="AI35">
        <v>18</v>
      </c>
      <c r="AJ35">
        <v>3</v>
      </c>
      <c r="AK35">
        <v>14</v>
      </c>
      <c r="AL35">
        <v>3</v>
      </c>
      <c r="AM35">
        <v>5.7029029902821433</v>
      </c>
    </row>
    <row r="36" spans="1:39" x14ac:dyDescent="0.3">
      <c r="A36" s="9">
        <v>18</v>
      </c>
      <c r="B36" s="10" t="s">
        <v>27</v>
      </c>
      <c r="C36" s="10" t="s">
        <v>28</v>
      </c>
      <c r="D36" s="10" t="s">
        <v>29</v>
      </c>
      <c r="E36" s="9">
        <v>2</v>
      </c>
      <c r="F36" s="9">
        <v>9999</v>
      </c>
      <c r="G36" s="9">
        <v>3</v>
      </c>
      <c r="H36" s="9">
        <v>15</v>
      </c>
      <c r="I36" s="10" t="s">
        <v>42</v>
      </c>
      <c r="J36" s="9">
        <v>1</v>
      </c>
      <c r="K36" s="10" t="s">
        <v>31</v>
      </c>
      <c r="L36" s="9">
        <v>138.9172877056817</v>
      </c>
      <c r="M36" s="9">
        <v>7</v>
      </c>
      <c r="N36" s="11">
        <v>43684.379094016207</v>
      </c>
      <c r="O36" s="9">
        <v>43684.375399999997</v>
      </c>
      <c r="P36" s="10" t="s">
        <v>32</v>
      </c>
      <c r="U36" t="str">
        <f>[2]RunID!$A$5</f>
        <v>43614.9002</v>
      </c>
      <c r="V36">
        <v>2</v>
      </c>
      <c r="W36">
        <v>1</v>
      </c>
      <c r="X36">
        <v>18</v>
      </c>
      <c r="Y36">
        <f t="shared" si="0"/>
        <v>3</v>
      </c>
      <c r="Z36">
        <f t="shared" si="0"/>
        <v>15</v>
      </c>
      <c r="AA36">
        <f t="shared" si="1"/>
        <v>1</v>
      </c>
      <c r="AB36">
        <f t="shared" si="2"/>
        <v>75.872898943379198</v>
      </c>
      <c r="AF36" t="s">
        <v>33</v>
      </c>
      <c r="AG36">
        <v>2</v>
      </c>
      <c r="AH36">
        <v>1</v>
      </c>
      <c r="AI36">
        <v>18</v>
      </c>
      <c r="AJ36">
        <v>3</v>
      </c>
      <c r="AK36">
        <v>15</v>
      </c>
      <c r="AL36">
        <v>1</v>
      </c>
      <c r="AM36">
        <v>80.561936966374162</v>
      </c>
    </row>
    <row r="37" spans="1:39" x14ac:dyDescent="0.3">
      <c r="A37" s="9">
        <v>18</v>
      </c>
      <c r="B37" s="10" t="s">
        <v>27</v>
      </c>
      <c r="C37" s="10" t="s">
        <v>28</v>
      </c>
      <c r="D37" s="10" t="s">
        <v>29</v>
      </c>
      <c r="E37" s="9">
        <v>2</v>
      </c>
      <c r="F37" s="9">
        <v>9999</v>
      </c>
      <c r="G37" s="9">
        <v>4</v>
      </c>
      <c r="H37" s="9">
        <v>15</v>
      </c>
      <c r="I37" s="10" t="s">
        <v>42</v>
      </c>
      <c r="J37" s="9">
        <v>1</v>
      </c>
      <c r="K37" s="10" t="s">
        <v>31</v>
      </c>
      <c r="L37" s="9">
        <v>96.293847371301666</v>
      </c>
      <c r="M37" s="9">
        <v>6</v>
      </c>
      <c r="N37" s="11">
        <v>43684.379094016207</v>
      </c>
      <c r="O37" s="9">
        <v>43684.375399999997</v>
      </c>
      <c r="P37" s="10" t="s">
        <v>32</v>
      </c>
      <c r="R37" s="14" t="s">
        <v>50</v>
      </c>
      <c r="S37" s="15"/>
      <c r="U37" t="str">
        <f>[2]RunID!$A$5</f>
        <v>43614.9002</v>
      </c>
      <c r="V37">
        <v>2</v>
      </c>
      <c r="W37">
        <v>1</v>
      </c>
      <c r="X37">
        <v>18</v>
      </c>
      <c r="Y37">
        <f t="shared" si="0"/>
        <v>4</v>
      </c>
      <c r="Z37">
        <f t="shared" si="0"/>
        <v>15</v>
      </c>
      <c r="AA37">
        <f t="shared" si="1"/>
        <v>1</v>
      </c>
      <c r="AB37">
        <f t="shared" si="2"/>
        <v>52.593118330607417</v>
      </c>
      <c r="AF37" t="s">
        <v>33</v>
      </c>
      <c r="AG37">
        <v>2</v>
      </c>
      <c r="AH37">
        <v>1</v>
      </c>
      <c r="AI37">
        <v>18</v>
      </c>
      <c r="AJ37">
        <v>4</v>
      </c>
      <c r="AK37">
        <v>15</v>
      </c>
      <c r="AL37">
        <v>1</v>
      </c>
      <c r="AM37">
        <v>66.329255722736903</v>
      </c>
    </row>
    <row r="38" spans="1:39" x14ac:dyDescent="0.3">
      <c r="A38" s="9">
        <v>18</v>
      </c>
      <c r="B38" s="10" t="s">
        <v>27</v>
      </c>
      <c r="C38" s="10" t="s">
        <v>28</v>
      </c>
      <c r="D38" s="10" t="s">
        <v>29</v>
      </c>
      <c r="E38" s="9">
        <v>2</v>
      </c>
      <c r="F38" s="9">
        <v>9999</v>
      </c>
      <c r="G38" s="9">
        <v>5</v>
      </c>
      <c r="H38" s="9">
        <v>15</v>
      </c>
      <c r="I38" s="10" t="s">
        <v>42</v>
      </c>
      <c r="J38" s="9">
        <v>1</v>
      </c>
      <c r="K38" s="10" t="s">
        <v>31</v>
      </c>
      <c r="L38" s="9">
        <v>14.223832276716648</v>
      </c>
      <c r="M38" s="9">
        <v>1</v>
      </c>
      <c r="N38" s="11">
        <v>43684.379094016207</v>
      </c>
      <c r="O38" s="9">
        <v>43684.375399999997</v>
      </c>
      <c r="P38" s="10" t="s">
        <v>32</v>
      </c>
      <c r="R38" t="s">
        <v>52</v>
      </c>
      <c r="S38">
        <f>ROUND(SUM(L3:L90),2)</f>
        <v>7001.6</v>
      </c>
      <c r="U38" t="str">
        <f>[2]RunID!$A$5</f>
        <v>43614.9002</v>
      </c>
      <c r="V38">
        <v>2</v>
      </c>
      <c r="W38">
        <v>1</v>
      </c>
      <c r="X38">
        <v>18</v>
      </c>
      <c r="Y38">
        <f t="shared" si="0"/>
        <v>5</v>
      </c>
      <c r="Z38">
        <f t="shared" si="0"/>
        <v>15</v>
      </c>
      <c r="AA38">
        <f t="shared" si="1"/>
        <v>1</v>
      </c>
      <c r="AB38">
        <f t="shared" si="2"/>
        <v>7.7686759275444608</v>
      </c>
      <c r="AF38" t="s">
        <v>33</v>
      </c>
      <c r="AG38">
        <v>2</v>
      </c>
      <c r="AH38">
        <v>1</v>
      </c>
      <c r="AI38">
        <v>18</v>
      </c>
      <c r="AJ38">
        <v>5</v>
      </c>
      <c r="AK38">
        <v>15</v>
      </c>
      <c r="AL38">
        <v>1</v>
      </c>
      <c r="AM38">
        <v>8.768626924974539</v>
      </c>
    </row>
    <row r="39" spans="1:39" x14ac:dyDescent="0.3">
      <c r="A39" s="9">
        <v>18</v>
      </c>
      <c r="B39" s="10" t="s">
        <v>27</v>
      </c>
      <c r="C39" s="10" t="s">
        <v>28</v>
      </c>
      <c r="D39" s="10" t="s">
        <v>29</v>
      </c>
      <c r="E39" s="9">
        <v>2</v>
      </c>
      <c r="F39" s="9">
        <v>9999</v>
      </c>
      <c r="G39" s="9">
        <v>3</v>
      </c>
      <c r="H39" s="9">
        <v>15</v>
      </c>
      <c r="I39" s="10" t="s">
        <v>42</v>
      </c>
      <c r="J39" s="9">
        <v>2</v>
      </c>
      <c r="K39" s="10" t="s">
        <v>34</v>
      </c>
      <c r="L39" s="9">
        <v>7.57</v>
      </c>
      <c r="M39" s="9">
        <v>1</v>
      </c>
      <c r="N39" s="11">
        <v>43684.379094016207</v>
      </c>
      <c r="O39" s="9">
        <v>43684.375399999997</v>
      </c>
      <c r="P39" s="10" t="s">
        <v>32</v>
      </c>
      <c r="R39" t="s">
        <v>54</v>
      </c>
      <c r="S39">
        <f>SUMIF(H3:H90,"74",L3:L90)</f>
        <v>5136.0375270936665</v>
      </c>
      <c r="U39" t="str">
        <f>[2]RunID!$A$5</f>
        <v>43614.9002</v>
      </c>
      <c r="V39">
        <v>2</v>
      </c>
      <c r="W39">
        <v>1</v>
      </c>
      <c r="X39">
        <v>18</v>
      </c>
      <c r="Y39">
        <f t="shared" si="0"/>
        <v>3</v>
      </c>
      <c r="Z39">
        <f t="shared" si="0"/>
        <v>15</v>
      </c>
      <c r="AA39">
        <f t="shared" si="1"/>
        <v>2</v>
      </c>
      <c r="AB39">
        <f t="shared" si="2"/>
        <v>4.1345310903150425</v>
      </c>
      <c r="AF39" t="s">
        <v>33</v>
      </c>
      <c r="AG39">
        <v>2</v>
      </c>
      <c r="AH39">
        <v>1</v>
      </c>
      <c r="AI39">
        <v>18</v>
      </c>
      <c r="AJ39">
        <v>3</v>
      </c>
      <c r="AK39">
        <v>15</v>
      </c>
      <c r="AL39">
        <v>2</v>
      </c>
      <c r="AM39">
        <v>4.1345310903150425</v>
      </c>
    </row>
    <row r="40" spans="1:39" x14ac:dyDescent="0.3">
      <c r="A40" s="9">
        <v>18</v>
      </c>
      <c r="B40" s="10" t="s">
        <v>27</v>
      </c>
      <c r="C40" s="10" t="s">
        <v>28</v>
      </c>
      <c r="D40" s="10" t="s">
        <v>29</v>
      </c>
      <c r="E40" s="9">
        <v>2</v>
      </c>
      <c r="F40" s="9">
        <v>9999</v>
      </c>
      <c r="G40" s="9">
        <v>4</v>
      </c>
      <c r="H40" s="9">
        <v>15</v>
      </c>
      <c r="I40" s="10" t="s">
        <v>42</v>
      </c>
      <c r="J40" s="9">
        <v>2</v>
      </c>
      <c r="K40" s="10" t="s">
        <v>34</v>
      </c>
      <c r="L40" s="9">
        <v>32.212591653229424</v>
      </c>
      <c r="M40" s="9">
        <v>5</v>
      </c>
      <c r="N40" s="11">
        <v>43684.379094016207</v>
      </c>
      <c r="O40" s="9">
        <v>43684.375399999997</v>
      </c>
      <c r="P40" s="10" t="s">
        <v>32</v>
      </c>
      <c r="R40" t="s">
        <v>55</v>
      </c>
      <c r="S40">
        <f>SUMIF(Z3:Z90,"&lt;&gt;74",AB3:AB90)</f>
        <v>1454.985479327609</v>
      </c>
      <c r="U40" t="str">
        <f>[2]RunID!$A$5</f>
        <v>43614.9002</v>
      </c>
      <c r="V40">
        <v>2</v>
      </c>
      <c r="W40">
        <v>1</v>
      </c>
      <c r="X40">
        <v>18</v>
      </c>
      <c r="Y40">
        <f t="shared" si="0"/>
        <v>4</v>
      </c>
      <c r="Z40">
        <f t="shared" si="0"/>
        <v>15</v>
      </c>
      <c r="AA40">
        <f t="shared" si="1"/>
        <v>2</v>
      </c>
      <c r="AB40">
        <f t="shared" si="2"/>
        <v>17.593654120198135</v>
      </c>
      <c r="AF40" t="s">
        <v>33</v>
      </c>
      <c r="AG40">
        <v>2</v>
      </c>
      <c r="AH40">
        <v>1</v>
      </c>
      <c r="AI40">
        <v>18</v>
      </c>
      <c r="AJ40">
        <v>4</v>
      </c>
      <c r="AK40">
        <v>15</v>
      </c>
      <c r="AL40">
        <v>2</v>
      </c>
      <c r="AM40">
        <v>17.90737920412467</v>
      </c>
    </row>
    <row r="41" spans="1:39" ht="15" thickBot="1" x14ac:dyDescent="0.35">
      <c r="A41" s="9">
        <v>18</v>
      </c>
      <c r="B41" s="10" t="s">
        <v>27</v>
      </c>
      <c r="C41" s="10" t="s">
        <v>28</v>
      </c>
      <c r="D41" s="10" t="s">
        <v>29</v>
      </c>
      <c r="E41" s="9">
        <v>2</v>
      </c>
      <c r="F41" s="9">
        <v>9999</v>
      </c>
      <c r="G41" s="9">
        <v>2</v>
      </c>
      <c r="H41" s="9">
        <v>15</v>
      </c>
      <c r="I41" s="10" t="s">
        <v>42</v>
      </c>
      <c r="J41" s="9">
        <v>3</v>
      </c>
      <c r="K41" s="10" t="s">
        <v>35</v>
      </c>
      <c r="L41" s="9">
        <v>23.074253402757499</v>
      </c>
      <c r="M41" s="9">
        <v>2</v>
      </c>
      <c r="N41" s="11">
        <v>43684.379094016207</v>
      </c>
      <c r="O41" s="9">
        <v>43684.375399999997</v>
      </c>
      <c r="P41" s="10" t="s">
        <v>32</v>
      </c>
      <c r="R41" t="s">
        <v>56</v>
      </c>
      <c r="S41">
        <f>S38-S40</f>
        <v>5546.6145206723913</v>
      </c>
      <c r="U41" t="str">
        <f>[2]RunID!$A$5</f>
        <v>43614.9002</v>
      </c>
      <c r="V41">
        <v>2</v>
      </c>
      <c r="W41">
        <v>1</v>
      </c>
      <c r="X41">
        <v>18</v>
      </c>
      <c r="Y41">
        <f t="shared" si="0"/>
        <v>2</v>
      </c>
      <c r="Z41">
        <f t="shared" si="0"/>
        <v>15</v>
      </c>
      <c r="AA41">
        <f t="shared" si="1"/>
        <v>3</v>
      </c>
      <c r="AB41">
        <f t="shared" si="2"/>
        <v>12.602538715919225</v>
      </c>
      <c r="AF41" t="s">
        <v>33</v>
      </c>
      <c r="AG41">
        <v>2</v>
      </c>
      <c r="AH41">
        <v>1</v>
      </c>
      <c r="AI41">
        <v>18</v>
      </c>
      <c r="AJ41">
        <v>2</v>
      </c>
      <c r="AK41">
        <v>15</v>
      </c>
      <c r="AL41">
        <v>3</v>
      </c>
      <c r="AM41">
        <v>17.060488955965283</v>
      </c>
    </row>
    <row r="42" spans="1:39" ht="15" thickBot="1" x14ac:dyDescent="0.35">
      <c r="A42" s="9">
        <v>18</v>
      </c>
      <c r="B42" s="10" t="s">
        <v>27</v>
      </c>
      <c r="C42" s="10" t="s">
        <v>28</v>
      </c>
      <c r="D42" s="10" t="s">
        <v>29</v>
      </c>
      <c r="E42" s="9">
        <v>2</v>
      </c>
      <c r="F42" s="9">
        <v>9999</v>
      </c>
      <c r="G42" s="9">
        <v>4</v>
      </c>
      <c r="H42" s="9">
        <v>15</v>
      </c>
      <c r="I42" s="10" t="s">
        <v>42</v>
      </c>
      <c r="J42" s="9">
        <v>3</v>
      </c>
      <c r="K42" s="10" t="s">
        <v>35</v>
      </c>
      <c r="L42" s="9">
        <v>10.441987258537257</v>
      </c>
      <c r="M42" s="9">
        <v>2</v>
      </c>
      <c r="N42" s="11">
        <v>43684.379094016207</v>
      </c>
      <c r="O42" s="9">
        <v>43684.375399999997</v>
      </c>
      <c r="P42" s="10" t="s">
        <v>32</v>
      </c>
      <c r="R42" t="s">
        <v>57</v>
      </c>
      <c r="S42" s="4">
        <f>S41/S39</f>
        <v>1.0799404193238165</v>
      </c>
      <c r="U42" t="str">
        <f>[2]RunID!$A$5</f>
        <v>43614.9002</v>
      </c>
      <c r="V42">
        <v>2</v>
      </c>
      <c r="W42">
        <v>1</v>
      </c>
      <c r="X42">
        <v>18</v>
      </c>
      <c r="Y42">
        <f t="shared" si="0"/>
        <v>4</v>
      </c>
      <c r="Z42">
        <f t="shared" si="0"/>
        <v>15</v>
      </c>
      <c r="AA42">
        <f t="shared" si="1"/>
        <v>3</v>
      </c>
      <c r="AB42">
        <f t="shared" si="2"/>
        <v>5.7031335488898049</v>
      </c>
      <c r="AF42" t="s">
        <v>33</v>
      </c>
      <c r="AG42">
        <v>2</v>
      </c>
      <c r="AH42">
        <v>1</v>
      </c>
      <c r="AI42">
        <v>18</v>
      </c>
      <c r="AJ42">
        <v>4</v>
      </c>
      <c r="AK42">
        <v>15</v>
      </c>
      <c r="AL42">
        <v>3</v>
      </c>
      <c r="AM42">
        <v>6.4147418953092821</v>
      </c>
    </row>
    <row r="43" spans="1:39" x14ac:dyDescent="0.3">
      <c r="A43" s="9">
        <v>18</v>
      </c>
      <c r="B43" s="10" t="s">
        <v>27</v>
      </c>
      <c r="C43" s="10" t="s">
        <v>28</v>
      </c>
      <c r="D43" s="10" t="s">
        <v>29</v>
      </c>
      <c r="E43" s="9">
        <v>2</v>
      </c>
      <c r="F43" s="9">
        <v>9999</v>
      </c>
      <c r="G43" s="9">
        <v>4</v>
      </c>
      <c r="H43" s="9">
        <v>16</v>
      </c>
      <c r="I43" s="10" t="s">
        <v>43</v>
      </c>
      <c r="J43" s="9">
        <v>2</v>
      </c>
      <c r="K43" s="10" t="s">
        <v>34</v>
      </c>
      <c r="L43" s="9">
        <v>1.422900132751961</v>
      </c>
      <c r="M43" s="9">
        <v>1</v>
      </c>
      <c r="N43" s="11">
        <v>43684.379094016207</v>
      </c>
      <c r="O43" s="9">
        <v>43684.375399999997</v>
      </c>
      <c r="P43" s="10" t="s">
        <v>32</v>
      </c>
      <c r="R43" t="s">
        <v>59</v>
      </c>
      <c r="S43">
        <f>ROUND(SUM(AB3:AB90),2)</f>
        <v>7001.6</v>
      </c>
      <c r="U43" t="str">
        <f>[2]RunID!$A$5</f>
        <v>43614.9002</v>
      </c>
      <c r="V43">
        <v>2</v>
      </c>
      <c r="W43">
        <v>1</v>
      </c>
      <c r="X43">
        <v>18</v>
      </c>
      <c r="Y43">
        <f t="shared" si="0"/>
        <v>4</v>
      </c>
      <c r="Z43">
        <f t="shared" si="0"/>
        <v>16</v>
      </c>
      <c r="AA43">
        <f t="shared" si="1"/>
        <v>2</v>
      </c>
      <c r="AB43">
        <f t="shared" si="2"/>
        <v>1.422900132751961</v>
      </c>
      <c r="AF43" t="s">
        <v>33</v>
      </c>
      <c r="AG43">
        <v>2</v>
      </c>
      <c r="AH43">
        <v>1</v>
      </c>
      <c r="AI43">
        <v>18</v>
      </c>
      <c r="AJ43">
        <v>4</v>
      </c>
      <c r="AK43">
        <v>16</v>
      </c>
      <c r="AL43">
        <v>2</v>
      </c>
      <c r="AM43">
        <v>1.5965003171918037</v>
      </c>
    </row>
    <row r="44" spans="1:39" x14ac:dyDescent="0.3">
      <c r="A44" s="9">
        <v>18</v>
      </c>
      <c r="B44" s="10" t="s">
        <v>27</v>
      </c>
      <c r="C44" s="10" t="s">
        <v>28</v>
      </c>
      <c r="D44" s="10" t="s">
        <v>29</v>
      </c>
      <c r="E44" s="9">
        <v>2</v>
      </c>
      <c r="F44" s="9">
        <v>9999</v>
      </c>
      <c r="G44" s="9">
        <v>3</v>
      </c>
      <c r="H44" s="9">
        <v>17</v>
      </c>
      <c r="I44" s="10" t="s">
        <v>44</v>
      </c>
      <c r="J44" s="9">
        <v>2</v>
      </c>
      <c r="K44" s="10" t="s">
        <v>34</v>
      </c>
      <c r="L44" s="9">
        <v>29.989114669175549</v>
      </c>
      <c r="M44" s="9">
        <v>7</v>
      </c>
      <c r="N44" s="11">
        <v>43684.379094027776</v>
      </c>
      <c r="O44" s="9">
        <v>43684.375399999997</v>
      </c>
      <c r="P44" s="10" t="s">
        <v>32</v>
      </c>
      <c r="U44" t="str">
        <f>[2]RunID!$A$5</f>
        <v>43614.9002</v>
      </c>
      <c r="V44">
        <v>2</v>
      </c>
      <c r="W44">
        <v>1</v>
      </c>
      <c r="X44">
        <v>18</v>
      </c>
      <c r="Y44">
        <f t="shared" si="0"/>
        <v>3</v>
      </c>
      <c r="Z44">
        <f t="shared" si="0"/>
        <v>17</v>
      </c>
      <c r="AA44">
        <f t="shared" si="1"/>
        <v>2</v>
      </c>
      <c r="AB44">
        <f t="shared" si="2"/>
        <v>29.989114669175549</v>
      </c>
      <c r="AF44" t="s">
        <v>33</v>
      </c>
      <c r="AG44">
        <v>2</v>
      </c>
      <c r="AH44">
        <v>1</v>
      </c>
      <c r="AI44">
        <v>18</v>
      </c>
      <c r="AJ44">
        <v>3</v>
      </c>
      <c r="AK44">
        <v>17</v>
      </c>
      <c r="AL44">
        <v>2</v>
      </c>
      <c r="AM44">
        <v>33.565992410699565</v>
      </c>
    </row>
    <row r="45" spans="1:39" x14ac:dyDescent="0.3">
      <c r="A45" s="9">
        <v>18</v>
      </c>
      <c r="B45" s="10" t="s">
        <v>27</v>
      </c>
      <c r="C45" s="10" t="s">
        <v>28</v>
      </c>
      <c r="D45" s="10" t="s">
        <v>29</v>
      </c>
      <c r="E45" s="9">
        <v>2</v>
      </c>
      <c r="F45" s="9">
        <v>9999</v>
      </c>
      <c r="G45" s="9">
        <v>3</v>
      </c>
      <c r="H45" s="9">
        <v>17</v>
      </c>
      <c r="I45" s="10" t="s">
        <v>44</v>
      </c>
      <c r="J45" s="9">
        <v>3</v>
      </c>
      <c r="K45" s="10" t="s">
        <v>35</v>
      </c>
      <c r="L45" s="9">
        <v>2.289575668155428</v>
      </c>
      <c r="M45" s="9">
        <v>1</v>
      </c>
      <c r="N45" s="11">
        <v>43684.379094027776</v>
      </c>
      <c r="O45" s="9">
        <v>43684.375399999997</v>
      </c>
      <c r="P45" s="10" t="s">
        <v>32</v>
      </c>
      <c r="R45" t="s">
        <v>60</v>
      </c>
      <c r="S45" t="b">
        <f>S43-S38=0</f>
        <v>1</v>
      </c>
      <c r="U45" t="str">
        <f>[2]RunID!$A$5</f>
        <v>43614.9002</v>
      </c>
      <c r="V45">
        <v>2</v>
      </c>
      <c r="W45">
        <v>1</v>
      </c>
      <c r="X45">
        <v>18</v>
      </c>
      <c r="Y45">
        <f t="shared" si="0"/>
        <v>3</v>
      </c>
      <c r="Z45">
        <f t="shared" si="0"/>
        <v>17</v>
      </c>
      <c r="AA45">
        <f t="shared" si="1"/>
        <v>3</v>
      </c>
      <c r="AB45">
        <f t="shared" si="2"/>
        <v>2.289575668155428</v>
      </c>
      <c r="AF45" t="s">
        <v>33</v>
      </c>
      <c r="AG45">
        <v>2</v>
      </c>
      <c r="AH45">
        <v>1</v>
      </c>
      <c r="AI45">
        <v>18</v>
      </c>
      <c r="AJ45">
        <v>3</v>
      </c>
      <c r="AK45">
        <v>17</v>
      </c>
      <c r="AL45">
        <v>3</v>
      </c>
      <c r="AM45">
        <v>2.5689141467540844</v>
      </c>
    </row>
    <row r="46" spans="1:39" x14ac:dyDescent="0.3">
      <c r="A46" s="9">
        <v>18</v>
      </c>
      <c r="B46" s="10" t="s">
        <v>27</v>
      </c>
      <c r="C46" s="10" t="s">
        <v>28</v>
      </c>
      <c r="D46" s="10" t="s">
        <v>29</v>
      </c>
      <c r="E46" s="9">
        <v>2</v>
      </c>
      <c r="F46" s="9">
        <v>9999</v>
      </c>
      <c r="G46" s="9">
        <v>3</v>
      </c>
      <c r="H46" s="9">
        <v>18</v>
      </c>
      <c r="I46" s="10" t="s">
        <v>45</v>
      </c>
      <c r="J46" s="9">
        <v>3</v>
      </c>
      <c r="K46" s="10" t="s">
        <v>35</v>
      </c>
      <c r="L46" s="9">
        <v>4.3974443298246122</v>
      </c>
      <c r="M46" s="9">
        <v>2</v>
      </c>
      <c r="N46" s="11">
        <v>43684.379094027776</v>
      </c>
      <c r="O46" s="9">
        <v>43684.375399999997</v>
      </c>
      <c r="P46" s="10" t="s">
        <v>32</v>
      </c>
      <c r="U46" t="str">
        <f>[2]RunID!$A$5</f>
        <v>43614.9002</v>
      </c>
      <c r="V46">
        <v>2</v>
      </c>
      <c r="W46">
        <v>1</v>
      </c>
      <c r="X46">
        <v>18</v>
      </c>
      <c r="Y46">
        <f t="shared" si="0"/>
        <v>3</v>
      </c>
      <c r="Z46">
        <f t="shared" si="0"/>
        <v>18</v>
      </c>
      <c r="AA46">
        <f t="shared" si="1"/>
        <v>3</v>
      </c>
      <c r="AB46">
        <f t="shared" si="2"/>
        <v>4.3974443298246122</v>
      </c>
      <c r="AF46" t="s">
        <v>33</v>
      </c>
      <c r="AG46">
        <v>2</v>
      </c>
      <c r="AH46">
        <v>1</v>
      </c>
      <c r="AI46">
        <v>18</v>
      </c>
      <c r="AJ46">
        <v>3</v>
      </c>
      <c r="AK46">
        <v>18</v>
      </c>
      <c r="AL46">
        <v>3</v>
      </c>
      <c r="AM46">
        <v>4.9634647025062213</v>
      </c>
    </row>
    <row r="47" spans="1:39" x14ac:dyDescent="0.3">
      <c r="A47" s="9">
        <v>18</v>
      </c>
      <c r="B47" s="10" t="s">
        <v>27</v>
      </c>
      <c r="C47" s="10" t="s">
        <v>28</v>
      </c>
      <c r="D47" s="10" t="s">
        <v>29</v>
      </c>
      <c r="E47" s="9">
        <v>2</v>
      </c>
      <c r="F47" s="9">
        <v>9999</v>
      </c>
      <c r="G47" s="9">
        <v>3</v>
      </c>
      <c r="H47" s="9">
        <v>22</v>
      </c>
      <c r="I47" s="10" t="s">
        <v>46</v>
      </c>
      <c r="J47" s="9">
        <v>2</v>
      </c>
      <c r="K47" s="10" t="s">
        <v>34</v>
      </c>
      <c r="L47" s="9">
        <v>3.8547658141825853</v>
      </c>
      <c r="M47" s="9">
        <v>1</v>
      </c>
      <c r="N47" s="11">
        <v>43684.379094027776</v>
      </c>
      <c r="O47" s="9">
        <v>43684.375399999997</v>
      </c>
      <c r="P47" s="10" t="s">
        <v>32</v>
      </c>
      <c r="U47" t="str">
        <f>[2]RunID!$A$5</f>
        <v>43614.9002</v>
      </c>
      <c r="V47">
        <v>2</v>
      </c>
      <c r="W47">
        <v>1</v>
      </c>
      <c r="X47">
        <v>18</v>
      </c>
      <c r="Y47">
        <f t="shared" si="0"/>
        <v>3</v>
      </c>
      <c r="Z47">
        <f t="shared" si="0"/>
        <v>22</v>
      </c>
      <c r="AA47">
        <f t="shared" si="1"/>
        <v>2</v>
      </c>
      <c r="AB47">
        <f t="shared" si="2"/>
        <v>3.8547658141825853</v>
      </c>
      <c r="AF47" t="s">
        <v>33</v>
      </c>
      <c r="AG47">
        <v>2</v>
      </c>
      <c r="AH47">
        <v>1</v>
      </c>
      <c r="AI47">
        <v>18</v>
      </c>
      <c r="AJ47">
        <v>3</v>
      </c>
      <c r="AK47">
        <v>22</v>
      </c>
      <c r="AL47">
        <v>2</v>
      </c>
      <c r="AM47">
        <v>4.3250644956650683</v>
      </c>
    </row>
    <row r="48" spans="1:39" x14ac:dyDescent="0.3">
      <c r="A48" s="9">
        <v>18</v>
      </c>
      <c r="B48" s="10" t="s">
        <v>27</v>
      </c>
      <c r="C48" s="10" t="s">
        <v>28</v>
      </c>
      <c r="D48" s="10" t="s">
        <v>29</v>
      </c>
      <c r="E48" s="9">
        <v>2</v>
      </c>
      <c r="F48" s="9">
        <v>9999</v>
      </c>
      <c r="G48" s="9">
        <v>3</v>
      </c>
      <c r="H48" s="9">
        <v>36</v>
      </c>
      <c r="I48" s="10" t="s">
        <v>47</v>
      </c>
      <c r="J48" s="9">
        <v>1</v>
      </c>
      <c r="K48" s="10" t="s">
        <v>31</v>
      </c>
      <c r="L48" s="9">
        <v>20.385826871714322</v>
      </c>
      <c r="M48" s="9">
        <v>4</v>
      </c>
      <c r="N48" s="11">
        <v>43684.379094050928</v>
      </c>
      <c r="O48" s="9">
        <v>43684.375399999997</v>
      </c>
      <c r="P48" s="10" t="s">
        <v>32</v>
      </c>
      <c r="U48" t="str">
        <f>[2]RunID!$A$5</f>
        <v>43614.9002</v>
      </c>
      <c r="V48">
        <v>2</v>
      </c>
      <c r="W48">
        <v>1</v>
      </c>
      <c r="X48">
        <v>18</v>
      </c>
      <c r="Y48">
        <f t="shared" si="0"/>
        <v>3</v>
      </c>
      <c r="Z48">
        <f t="shared" si="0"/>
        <v>36</v>
      </c>
      <c r="AA48">
        <f t="shared" si="1"/>
        <v>1</v>
      </c>
      <c r="AB48">
        <f t="shared" si="2"/>
        <v>4.2939148376142571</v>
      </c>
      <c r="AF48" t="s">
        <v>33</v>
      </c>
      <c r="AG48">
        <v>2</v>
      </c>
      <c r="AH48">
        <v>1</v>
      </c>
      <c r="AI48">
        <v>18</v>
      </c>
      <c r="AJ48">
        <v>3</v>
      </c>
      <c r="AK48">
        <v>36</v>
      </c>
      <c r="AL48">
        <v>1</v>
      </c>
      <c r="AM48">
        <v>5.161816494167403</v>
      </c>
    </row>
    <row r="49" spans="1:39" x14ac:dyDescent="0.3">
      <c r="A49" s="9">
        <v>18</v>
      </c>
      <c r="B49" s="10" t="s">
        <v>27</v>
      </c>
      <c r="C49" s="10" t="s">
        <v>28</v>
      </c>
      <c r="D49" s="10" t="s">
        <v>29</v>
      </c>
      <c r="E49" s="9">
        <v>2</v>
      </c>
      <c r="F49" s="9">
        <v>9999</v>
      </c>
      <c r="G49" s="9">
        <v>4</v>
      </c>
      <c r="H49" s="9">
        <v>36</v>
      </c>
      <c r="I49" s="10" t="s">
        <v>47</v>
      </c>
      <c r="J49" s="9">
        <v>1</v>
      </c>
      <c r="K49" s="10" t="s">
        <v>31</v>
      </c>
      <c r="L49" s="9">
        <v>67.679926145790731</v>
      </c>
      <c r="M49" s="9">
        <v>14</v>
      </c>
      <c r="N49" s="11">
        <v>43684.379094050928</v>
      </c>
      <c r="O49" s="9">
        <v>43684.375399999997</v>
      </c>
      <c r="P49" s="10" t="s">
        <v>32</v>
      </c>
      <c r="U49" t="str">
        <f>[2]RunID!$A$5</f>
        <v>43614.9002</v>
      </c>
      <c r="V49">
        <v>2</v>
      </c>
      <c r="W49">
        <v>1</v>
      </c>
      <c r="X49">
        <v>18</v>
      </c>
      <c r="Y49">
        <f t="shared" si="0"/>
        <v>4</v>
      </c>
      <c r="Z49">
        <f t="shared" si="0"/>
        <v>36</v>
      </c>
      <c r="AA49">
        <f t="shared" si="1"/>
        <v>1</v>
      </c>
      <c r="AB49">
        <f t="shared" si="2"/>
        <v>14.255582612117479</v>
      </c>
      <c r="AF49" t="s">
        <v>33</v>
      </c>
      <c r="AG49">
        <v>2</v>
      </c>
      <c r="AH49">
        <v>1</v>
      </c>
      <c r="AI49">
        <v>18</v>
      </c>
      <c r="AJ49">
        <v>4</v>
      </c>
      <c r="AK49">
        <v>36</v>
      </c>
      <c r="AL49">
        <v>1</v>
      </c>
      <c r="AM49">
        <v>15.342968385224536</v>
      </c>
    </row>
    <row r="50" spans="1:39" x14ac:dyDescent="0.3">
      <c r="A50" s="9">
        <v>18</v>
      </c>
      <c r="B50" s="10" t="s">
        <v>27</v>
      </c>
      <c r="C50" s="10" t="s">
        <v>28</v>
      </c>
      <c r="D50" s="10" t="s">
        <v>29</v>
      </c>
      <c r="E50" s="9">
        <v>2</v>
      </c>
      <c r="F50" s="9">
        <v>9999</v>
      </c>
      <c r="G50" s="9">
        <v>2</v>
      </c>
      <c r="H50" s="9">
        <v>36</v>
      </c>
      <c r="I50" s="10" t="s">
        <v>47</v>
      </c>
      <c r="J50" s="9">
        <v>3</v>
      </c>
      <c r="K50" s="10" t="s">
        <v>35</v>
      </c>
      <c r="L50" s="9">
        <v>7.14</v>
      </c>
      <c r="M50" s="9">
        <v>1</v>
      </c>
      <c r="N50" s="11">
        <v>43684.379094050928</v>
      </c>
      <c r="O50" s="9">
        <v>43684.375399999997</v>
      </c>
      <c r="P50" s="10" t="s">
        <v>32</v>
      </c>
      <c r="U50" t="str">
        <f>[2]RunID!$A$5</f>
        <v>43614.9002</v>
      </c>
      <c r="V50">
        <v>2</v>
      </c>
      <c r="W50">
        <v>1</v>
      </c>
      <c r="X50">
        <v>18</v>
      </c>
      <c r="Y50">
        <f t="shared" si="0"/>
        <v>2</v>
      </c>
      <c r="Z50">
        <f t="shared" si="0"/>
        <v>36</v>
      </c>
      <c r="AA50">
        <f t="shared" si="1"/>
        <v>3</v>
      </c>
      <c r="AB50">
        <f t="shared" si="2"/>
        <v>1.5039150549789597</v>
      </c>
      <c r="AF50" t="s">
        <v>33</v>
      </c>
      <c r="AG50">
        <v>2</v>
      </c>
      <c r="AH50">
        <v>1</v>
      </c>
      <c r="AI50">
        <v>18</v>
      </c>
      <c r="AJ50">
        <v>2</v>
      </c>
      <c r="AK50">
        <v>36</v>
      </c>
      <c r="AL50">
        <v>3</v>
      </c>
      <c r="AM50">
        <v>1.5039150549789597</v>
      </c>
    </row>
    <row r="51" spans="1:39" x14ac:dyDescent="0.3">
      <c r="A51" s="9">
        <v>18</v>
      </c>
      <c r="B51" s="10" t="s">
        <v>27</v>
      </c>
      <c r="C51" s="10" t="s">
        <v>28</v>
      </c>
      <c r="D51" s="10" t="s">
        <v>29</v>
      </c>
      <c r="E51" s="9">
        <v>2</v>
      </c>
      <c r="F51" s="9">
        <v>9999</v>
      </c>
      <c r="G51" s="9">
        <v>3</v>
      </c>
      <c r="H51" s="9">
        <v>36</v>
      </c>
      <c r="I51" s="10" t="s">
        <v>47</v>
      </c>
      <c r="J51" s="9">
        <v>3</v>
      </c>
      <c r="K51" s="10" t="s">
        <v>35</v>
      </c>
      <c r="L51" s="9">
        <v>41.986090711042451</v>
      </c>
      <c r="M51" s="9">
        <v>4</v>
      </c>
      <c r="N51" s="11">
        <v>43684.379094050928</v>
      </c>
      <c r="O51" s="9">
        <v>43684.375399999997</v>
      </c>
      <c r="P51" s="10" t="s">
        <v>32</v>
      </c>
      <c r="U51" t="str">
        <f>[2]RunID!$A$5</f>
        <v>43614.9002</v>
      </c>
      <c r="V51">
        <v>2</v>
      </c>
      <c r="W51">
        <v>1</v>
      </c>
      <c r="X51">
        <v>18</v>
      </c>
      <c r="Y51">
        <f t="shared" si="0"/>
        <v>3</v>
      </c>
      <c r="Z51">
        <f t="shared" si="0"/>
        <v>36</v>
      </c>
      <c r="AA51">
        <f t="shared" si="1"/>
        <v>3</v>
      </c>
      <c r="AB51">
        <f t="shared" si="2"/>
        <v>8.843629400567087</v>
      </c>
      <c r="AF51" t="s">
        <v>33</v>
      </c>
      <c r="AG51">
        <v>2</v>
      </c>
      <c r="AH51">
        <v>1</v>
      </c>
      <c r="AI51">
        <v>18</v>
      </c>
      <c r="AJ51">
        <v>3</v>
      </c>
      <c r="AK51">
        <v>36</v>
      </c>
      <c r="AL51">
        <v>3</v>
      </c>
      <c r="AM51">
        <v>9.6084963742434155</v>
      </c>
    </row>
    <row r="52" spans="1:39" x14ac:dyDescent="0.3">
      <c r="A52" s="9">
        <v>18</v>
      </c>
      <c r="B52" s="10" t="s">
        <v>27</v>
      </c>
      <c r="C52" s="10" t="s">
        <v>28</v>
      </c>
      <c r="D52" s="10" t="s">
        <v>29</v>
      </c>
      <c r="E52" s="9">
        <v>2</v>
      </c>
      <c r="F52" s="9">
        <v>9999</v>
      </c>
      <c r="G52" s="9">
        <v>3</v>
      </c>
      <c r="H52" s="9">
        <v>41</v>
      </c>
      <c r="I52" s="10" t="s">
        <v>48</v>
      </c>
      <c r="J52" s="9">
        <v>1</v>
      </c>
      <c r="K52" s="10" t="s">
        <v>31</v>
      </c>
      <c r="L52" s="9">
        <v>20.116864324903947</v>
      </c>
      <c r="M52" s="9">
        <v>8</v>
      </c>
      <c r="N52" s="11">
        <v>43684.379094062497</v>
      </c>
      <c r="O52" s="9">
        <v>43684.375399999997</v>
      </c>
      <c r="P52" s="10" t="s">
        <v>32</v>
      </c>
      <c r="U52" t="str">
        <f>[2]RunID!$A$5</f>
        <v>43614.9002</v>
      </c>
      <c r="V52">
        <v>2</v>
      </c>
      <c r="W52">
        <v>1</v>
      </c>
      <c r="X52">
        <v>18</v>
      </c>
      <c r="Y52">
        <f t="shared" si="0"/>
        <v>3</v>
      </c>
      <c r="Z52">
        <f t="shared" si="0"/>
        <v>41</v>
      </c>
      <c r="AA52">
        <f t="shared" si="1"/>
        <v>1</v>
      </c>
      <c r="AB52">
        <f t="shared" si="2"/>
        <v>11.497521672654775</v>
      </c>
      <c r="AF52" t="s">
        <v>33</v>
      </c>
      <c r="AG52">
        <v>2</v>
      </c>
      <c r="AH52">
        <v>1</v>
      </c>
      <c r="AI52">
        <v>18</v>
      </c>
      <c r="AJ52">
        <v>3</v>
      </c>
      <c r="AK52">
        <v>41</v>
      </c>
      <c r="AL52">
        <v>1</v>
      </c>
      <c r="AM52">
        <v>12.485206271230529</v>
      </c>
    </row>
    <row r="53" spans="1:39" x14ac:dyDescent="0.3">
      <c r="A53" s="9">
        <v>18</v>
      </c>
      <c r="B53" s="10" t="s">
        <v>27</v>
      </c>
      <c r="C53" s="10" t="s">
        <v>28</v>
      </c>
      <c r="D53" s="10" t="s">
        <v>29</v>
      </c>
      <c r="E53" s="9">
        <v>2</v>
      </c>
      <c r="F53" s="9">
        <v>9999</v>
      </c>
      <c r="G53" s="9">
        <v>4</v>
      </c>
      <c r="H53" s="9">
        <v>41</v>
      </c>
      <c r="I53" s="10" t="s">
        <v>48</v>
      </c>
      <c r="J53" s="9">
        <v>1</v>
      </c>
      <c r="K53" s="10" t="s">
        <v>31</v>
      </c>
      <c r="L53" s="9">
        <v>2.755252075237888</v>
      </c>
      <c r="M53" s="9">
        <v>1</v>
      </c>
      <c r="N53" s="11">
        <v>43684.379094062497</v>
      </c>
      <c r="O53" s="9">
        <v>43684.375399999997</v>
      </c>
      <c r="P53" s="10" t="s">
        <v>32</v>
      </c>
      <c r="U53" t="str">
        <f>[2]RunID!$A$5</f>
        <v>43614.9002</v>
      </c>
      <c r="V53">
        <v>2</v>
      </c>
      <c r="W53">
        <v>1</v>
      </c>
      <c r="X53">
        <v>18</v>
      </c>
      <c r="Y53">
        <f t="shared" si="0"/>
        <v>4</v>
      </c>
      <c r="Z53">
        <f t="shared" si="0"/>
        <v>41</v>
      </c>
      <c r="AA53">
        <f t="shared" si="1"/>
        <v>1</v>
      </c>
      <c r="AB53">
        <f t="shared" si="2"/>
        <v>1.5747270517432352</v>
      </c>
      <c r="AF53" t="s">
        <v>33</v>
      </c>
      <c r="AG53">
        <v>2</v>
      </c>
      <c r="AH53">
        <v>1</v>
      </c>
      <c r="AI53">
        <v>18</v>
      </c>
      <c r="AJ53">
        <v>4</v>
      </c>
      <c r="AK53">
        <v>41</v>
      </c>
      <c r="AL53">
        <v>1</v>
      </c>
      <c r="AM53">
        <v>1.7668507998072112</v>
      </c>
    </row>
    <row r="54" spans="1:39" x14ac:dyDescent="0.3">
      <c r="A54" s="9">
        <v>18</v>
      </c>
      <c r="B54" s="10" t="s">
        <v>27</v>
      </c>
      <c r="C54" s="10" t="s">
        <v>28</v>
      </c>
      <c r="D54" s="10" t="s">
        <v>29</v>
      </c>
      <c r="E54" s="9">
        <v>2</v>
      </c>
      <c r="F54" s="9">
        <v>9999</v>
      </c>
      <c r="G54" s="9">
        <v>3</v>
      </c>
      <c r="H54" s="9">
        <v>42</v>
      </c>
      <c r="I54" s="10" t="s">
        <v>49</v>
      </c>
      <c r="J54" s="9">
        <v>1</v>
      </c>
      <c r="K54" s="10" t="s">
        <v>31</v>
      </c>
      <c r="L54" s="9">
        <v>6.8187531830366837</v>
      </c>
      <c r="M54" s="9">
        <v>1</v>
      </c>
      <c r="N54" s="11">
        <v>43684.379094062497</v>
      </c>
      <c r="O54" s="9">
        <v>43684.375399999997</v>
      </c>
      <c r="P54" s="10" t="s">
        <v>32</v>
      </c>
      <c r="U54" t="str">
        <f>[2]RunID!$A$5</f>
        <v>43614.9002</v>
      </c>
      <c r="V54">
        <v>2</v>
      </c>
      <c r="W54">
        <v>1</v>
      </c>
      <c r="X54">
        <v>18</v>
      </c>
      <c r="Y54">
        <f t="shared" si="0"/>
        <v>3</v>
      </c>
      <c r="Z54">
        <f t="shared" si="0"/>
        <v>42</v>
      </c>
      <c r="AA54">
        <f t="shared" si="1"/>
        <v>1</v>
      </c>
      <c r="AB54">
        <f t="shared" si="2"/>
        <v>3.395927254763595</v>
      </c>
      <c r="AF54" t="s">
        <v>33</v>
      </c>
      <c r="AG54">
        <v>2</v>
      </c>
      <c r="AH54">
        <v>1</v>
      </c>
      <c r="AI54">
        <v>18</v>
      </c>
      <c r="AJ54">
        <v>3</v>
      </c>
      <c r="AK54">
        <v>42</v>
      </c>
      <c r="AL54">
        <v>1</v>
      </c>
      <c r="AM54">
        <v>3.8330365996856681</v>
      </c>
    </row>
    <row r="55" spans="1:39" x14ac:dyDescent="0.3">
      <c r="A55" s="9">
        <v>18</v>
      </c>
      <c r="B55" s="10" t="s">
        <v>27</v>
      </c>
      <c r="C55" s="10" t="s">
        <v>28</v>
      </c>
      <c r="D55" s="10" t="s">
        <v>29</v>
      </c>
      <c r="E55" s="9">
        <v>2</v>
      </c>
      <c r="F55" s="9">
        <v>9999</v>
      </c>
      <c r="G55" s="9">
        <v>4</v>
      </c>
      <c r="H55" s="9">
        <v>42</v>
      </c>
      <c r="I55" s="10" t="s">
        <v>49</v>
      </c>
      <c r="J55" s="9">
        <v>1</v>
      </c>
      <c r="K55" s="10" t="s">
        <v>31</v>
      </c>
      <c r="L55" s="9">
        <v>28.67</v>
      </c>
      <c r="M55" s="9">
        <v>1</v>
      </c>
      <c r="N55" s="11">
        <v>43684.379094062497</v>
      </c>
      <c r="O55" s="9">
        <v>43684.375399999997</v>
      </c>
      <c r="P55" s="10" t="s">
        <v>32</v>
      </c>
      <c r="U55" t="str">
        <f>[2]RunID!$A$5</f>
        <v>43614.9002</v>
      </c>
      <c r="V55">
        <v>2</v>
      </c>
      <c r="W55">
        <v>1</v>
      </c>
      <c r="X55">
        <v>18</v>
      </c>
      <c r="Y55">
        <f t="shared" si="0"/>
        <v>4</v>
      </c>
      <c r="Z55">
        <f t="shared" si="0"/>
        <v>42</v>
      </c>
      <c r="AA55">
        <f t="shared" si="1"/>
        <v>1</v>
      </c>
      <c r="AB55">
        <f t="shared" si="2"/>
        <v>14.278451174370433</v>
      </c>
      <c r="AF55" t="s">
        <v>33</v>
      </c>
      <c r="AG55">
        <v>2</v>
      </c>
      <c r="AH55">
        <v>1</v>
      </c>
      <c r="AI55">
        <v>18</v>
      </c>
      <c r="AJ55">
        <v>4</v>
      </c>
      <c r="AK55">
        <v>42</v>
      </c>
      <c r="AL55">
        <v>1</v>
      </c>
      <c r="AM55">
        <v>14.278451174370433</v>
      </c>
    </row>
    <row r="56" spans="1:39" x14ac:dyDescent="0.3">
      <c r="A56" s="9">
        <v>18</v>
      </c>
      <c r="B56" s="10" t="s">
        <v>27</v>
      </c>
      <c r="C56" s="10" t="s">
        <v>28</v>
      </c>
      <c r="D56" s="10" t="s">
        <v>29</v>
      </c>
      <c r="E56" s="9">
        <v>2</v>
      </c>
      <c r="F56" s="9">
        <v>9999</v>
      </c>
      <c r="G56" s="9">
        <v>3</v>
      </c>
      <c r="H56" s="9">
        <v>42</v>
      </c>
      <c r="I56" s="10" t="s">
        <v>49</v>
      </c>
      <c r="J56" s="9">
        <v>3</v>
      </c>
      <c r="K56" s="10" t="s">
        <v>35</v>
      </c>
      <c r="L56" s="9">
        <v>40.577209296222506</v>
      </c>
      <c r="M56" s="9">
        <v>9</v>
      </c>
      <c r="N56" s="11">
        <v>43684.379094062497</v>
      </c>
      <c r="O56" s="9">
        <v>43684.375399999997</v>
      </c>
      <c r="P56" s="10" t="s">
        <v>32</v>
      </c>
      <c r="U56" t="str">
        <f>[2]RunID!$A$5</f>
        <v>43614.9002</v>
      </c>
      <c r="V56">
        <v>2</v>
      </c>
      <c r="W56">
        <v>1</v>
      </c>
      <c r="X56">
        <v>18</v>
      </c>
      <c r="Y56">
        <f t="shared" si="0"/>
        <v>3</v>
      </c>
      <c r="Z56">
        <f t="shared" si="0"/>
        <v>42</v>
      </c>
      <c r="AA56">
        <f t="shared" si="1"/>
        <v>3</v>
      </c>
      <c r="AB56">
        <f t="shared" si="2"/>
        <v>20.208569994011967</v>
      </c>
      <c r="AF56" t="s">
        <v>33</v>
      </c>
      <c r="AG56">
        <v>2</v>
      </c>
      <c r="AH56">
        <v>1</v>
      </c>
      <c r="AI56">
        <v>18</v>
      </c>
      <c r="AJ56">
        <v>3</v>
      </c>
      <c r="AK56">
        <v>42</v>
      </c>
      <c r="AL56">
        <v>3</v>
      </c>
      <c r="AM56">
        <v>21.889541678290925</v>
      </c>
    </row>
    <row r="57" spans="1:39" x14ac:dyDescent="0.3">
      <c r="A57" s="9">
        <v>18</v>
      </c>
      <c r="B57" s="10" t="s">
        <v>27</v>
      </c>
      <c r="C57" s="10" t="s">
        <v>28</v>
      </c>
      <c r="D57" s="10" t="s">
        <v>29</v>
      </c>
      <c r="E57" s="9">
        <v>2</v>
      </c>
      <c r="F57" s="9">
        <v>9999</v>
      </c>
      <c r="G57" s="9">
        <v>4</v>
      </c>
      <c r="H57" s="9">
        <v>42</v>
      </c>
      <c r="I57" s="10" t="s">
        <v>49</v>
      </c>
      <c r="J57" s="9">
        <v>3</v>
      </c>
      <c r="K57" s="10" t="s">
        <v>35</v>
      </c>
      <c r="L57" s="9">
        <v>3.22</v>
      </c>
      <c r="M57" s="9">
        <v>1</v>
      </c>
      <c r="N57" s="11">
        <v>43684.379094062497</v>
      </c>
      <c r="O57" s="9">
        <v>43684.375399999997</v>
      </c>
      <c r="P57" s="10" t="s">
        <v>32</v>
      </c>
      <c r="U57" t="str">
        <f>[2]RunID!$A$5</f>
        <v>43614.9002</v>
      </c>
      <c r="V57">
        <v>2</v>
      </c>
      <c r="W57">
        <v>1</v>
      </c>
      <c r="X57">
        <v>18</v>
      </c>
      <c r="Y57">
        <f t="shared" si="0"/>
        <v>4</v>
      </c>
      <c r="Z57">
        <f t="shared" si="0"/>
        <v>42</v>
      </c>
      <c r="AA57">
        <f t="shared" si="1"/>
        <v>3</v>
      </c>
      <c r="AB57">
        <f t="shared" si="2"/>
        <v>1.6036488587887268</v>
      </c>
      <c r="AF57" t="s">
        <v>33</v>
      </c>
      <c r="AG57">
        <v>2</v>
      </c>
      <c r="AH57">
        <v>1</v>
      </c>
      <c r="AI57">
        <v>18</v>
      </c>
      <c r="AJ57">
        <v>4</v>
      </c>
      <c r="AK57">
        <v>42</v>
      </c>
      <c r="AL57">
        <v>3</v>
      </c>
      <c r="AM57">
        <v>1.6036488587887268</v>
      </c>
    </row>
    <row r="58" spans="1:39" x14ac:dyDescent="0.3">
      <c r="A58" s="9">
        <v>18</v>
      </c>
      <c r="B58" s="10" t="s">
        <v>27</v>
      </c>
      <c r="C58" s="10" t="s">
        <v>28</v>
      </c>
      <c r="D58" s="10" t="s">
        <v>29</v>
      </c>
      <c r="E58" s="9">
        <v>2</v>
      </c>
      <c r="F58" s="9">
        <v>9999</v>
      </c>
      <c r="G58" s="9">
        <v>3</v>
      </c>
      <c r="H58" s="9">
        <v>43</v>
      </c>
      <c r="I58" s="10" t="s">
        <v>51</v>
      </c>
      <c r="J58" s="9">
        <v>3</v>
      </c>
      <c r="K58" s="10" t="s">
        <v>35</v>
      </c>
      <c r="L58" s="9">
        <v>5.64</v>
      </c>
      <c r="M58" s="9">
        <v>4</v>
      </c>
      <c r="N58" s="11">
        <v>43684.379094062497</v>
      </c>
      <c r="O58" s="9">
        <v>43684.375399999997</v>
      </c>
      <c r="P58" s="10" t="s">
        <v>32</v>
      </c>
      <c r="U58" t="str">
        <f>[2]RunID!$A$5</f>
        <v>43614.9002</v>
      </c>
      <c r="V58">
        <v>2</v>
      </c>
      <c r="W58">
        <v>1</v>
      </c>
      <c r="X58">
        <v>18</v>
      </c>
      <c r="Y58">
        <f t="shared" si="0"/>
        <v>3</v>
      </c>
      <c r="Z58">
        <f t="shared" si="0"/>
        <v>43</v>
      </c>
      <c r="AA58">
        <f t="shared" si="1"/>
        <v>3</v>
      </c>
      <c r="AB58">
        <f t="shared" si="2"/>
        <v>27.623004374259349</v>
      </c>
      <c r="AF58" t="s">
        <v>33</v>
      </c>
      <c r="AG58">
        <v>2</v>
      </c>
      <c r="AH58">
        <v>1</v>
      </c>
      <c r="AI58">
        <v>18</v>
      </c>
      <c r="AJ58">
        <v>3</v>
      </c>
      <c r="AK58">
        <v>43</v>
      </c>
      <c r="AL58">
        <v>3</v>
      </c>
      <c r="AM58">
        <v>27.427096541817793</v>
      </c>
    </row>
    <row r="59" spans="1:39" x14ac:dyDescent="0.3">
      <c r="A59" s="9">
        <v>18</v>
      </c>
      <c r="B59" s="10" t="s">
        <v>27</v>
      </c>
      <c r="C59" s="10" t="s">
        <v>28</v>
      </c>
      <c r="D59" s="10" t="s">
        <v>29</v>
      </c>
      <c r="E59" s="9">
        <v>2</v>
      </c>
      <c r="F59" s="9">
        <v>9999</v>
      </c>
      <c r="G59" s="9">
        <v>3</v>
      </c>
      <c r="H59" s="9">
        <v>45</v>
      </c>
      <c r="I59" s="10" t="s">
        <v>53</v>
      </c>
      <c r="J59" s="9">
        <v>1</v>
      </c>
      <c r="K59" s="10" t="s">
        <v>31</v>
      </c>
      <c r="L59" s="9">
        <v>8.6551461062368986</v>
      </c>
      <c r="M59" s="9">
        <v>3</v>
      </c>
      <c r="N59" s="11">
        <v>43684.379094074073</v>
      </c>
      <c r="O59" s="9">
        <v>43684.375399999997</v>
      </c>
      <c r="P59" s="10" t="s">
        <v>32</v>
      </c>
      <c r="U59" t="str">
        <f>[2]RunID!$A$5</f>
        <v>43614.9002</v>
      </c>
      <c r="V59">
        <v>2</v>
      </c>
      <c r="W59">
        <v>1</v>
      </c>
      <c r="X59">
        <v>18</v>
      </c>
      <c r="Y59">
        <f t="shared" si="0"/>
        <v>3</v>
      </c>
      <c r="Z59">
        <f t="shared" si="0"/>
        <v>45</v>
      </c>
      <c r="AA59">
        <f t="shared" si="1"/>
        <v>1</v>
      </c>
      <c r="AB59">
        <f t="shared" si="2"/>
        <v>2.0255064837334298</v>
      </c>
      <c r="AF59" t="s">
        <v>33</v>
      </c>
      <c r="AG59">
        <v>2</v>
      </c>
      <c r="AH59">
        <v>1</v>
      </c>
      <c r="AI59">
        <v>18</v>
      </c>
      <c r="AJ59">
        <v>3</v>
      </c>
      <c r="AK59">
        <v>45</v>
      </c>
      <c r="AL59">
        <v>1</v>
      </c>
      <c r="AM59">
        <v>3.2439049112906377</v>
      </c>
    </row>
    <row r="60" spans="1:39" x14ac:dyDescent="0.3">
      <c r="A60" s="9">
        <v>18</v>
      </c>
      <c r="B60" s="10" t="s">
        <v>27</v>
      </c>
      <c r="C60" s="10" t="s">
        <v>28</v>
      </c>
      <c r="D60" s="10" t="s">
        <v>29</v>
      </c>
      <c r="E60" s="9">
        <v>2</v>
      </c>
      <c r="F60" s="9">
        <v>9999</v>
      </c>
      <c r="G60" s="9">
        <v>4</v>
      </c>
      <c r="H60" s="9">
        <v>45</v>
      </c>
      <c r="I60" s="10" t="s">
        <v>53</v>
      </c>
      <c r="J60" s="9">
        <v>1</v>
      </c>
      <c r="K60" s="10" t="s">
        <v>31</v>
      </c>
      <c r="L60" s="9">
        <v>10.723082440239072</v>
      </c>
      <c r="M60" s="9">
        <v>4</v>
      </c>
      <c r="N60" s="11">
        <v>43684.379094074073</v>
      </c>
      <c r="O60" s="9">
        <v>43684.375399999997</v>
      </c>
      <c r="P60" s="10" t="s">
        <v>32</v>
      </c>
      <c r="U60" t="str">
        <f>[2]RunID!$A$5</f>
        <v>43614.9002</v>
      </c>
      <c r="V60">
        <v>2</v>
      </c>
      <c r="W60">
        <v>1</v>
      </c>
      <c r="X60">
        <v>18</v>
      </c>
      <c r="Y60">
        <f t="shared" si="0"/>
        <v>4</v>
      </c>
      <c r="Z60">
        <f t="shared" si="0"/>
        <v>45</v>
      </c>
      <c r="AA60">
        <f t="shared" si="1"/>
        <v>1</v>
      </c>
      <c r="AB60">
        <f t="shared" si="2"/>
        <v>2.5094519193224398</v>
      </c>
      <c r="AF60" t="s">
        <v>33</v>
      </c>
      <c r="AG60">
        <v>2</v>
      </c>
      <c r="AH60">
        <v>1</v>
      </c>
      <c r="AI60">
        <v>18</v>
      </c>
      <c r="AJ60">
        <v>4</v>
      </c>
      <c r="AK60">
        <v>45</v>
      </c>
      <c r="AL60">
        <v>1</v>
      </c>
      <c r="AM60">
        <v>2.7704882294427335</v>
      </c>
    </row>
    <row r="61" spans="1:39" x14ac:dyDescent="0.3">
      <c r="A61" s="9">
        <v>18</v>
      </c>
      <c r="B61" s="10" t="s">
        <v>27</v>
      </c>
      <c r="C61" s="10" t="s">
        <v>28</v>
      </c>
      <c r="D61" s="10" t="s">
        <v>29</v>
      </c>
      <c r="E61" s="9">
        <v>2</v>
      </c>
      <c r="F61" s="9">
        <v>9999</v>
      </c>
      <c r="G61" s="9">
        <v>3</v>
      </c>
      <c r="H61" s="9">
        <v>46</v>
      </c>
      <c r="I61" s="10" t="s">
        <v>63</v>
      </c>
      <c r="J61" s="9">
        <v>3</v>
      </c>
      <c r="K61" s="10" t="s">
        <v>35</v>
      </c>
      <c r="L61" s="9">
        <v>1.0857887234134846</v>
      </c>
      <c r="M61" s="9">
        <v>1</v>
      </c>
      <c r="N61" s="11">
        <v>43684.379094074073</v>
      </c>
      <c r="O61" s="9">
        <v>43684.375399999997</v>
      </c>
      <c r="P61" s="10" t="s">
        <v>32</v>
      </c>
      <c r="U61" t="str">
        <f>[2]RunID!$A$5</f>
        <v>43614.9002</v>
      </c>
      <c r="V61">
        <v>2</v>
      </c>
      <c r="W61">
        <v>1</v>
      </c>
      <c r="X61">
        <v>18</v>
      </c>
      <c r="Y61">
        <f t="shared" si="0"/>
        <v>3</v>
      </c>
      <c r="Z61">
        <f t="shared" si="0"/>
        <v>46</v>
      </c>
      <c r="AA61">
        <f t="shared" si="1"/>
        <v>3</v>
      </c>
      <c r="AB61">
        <f t="shared" si="2"/>
        <v>0</v>
      </c>
      <c r="AF61" t="s">
        <v>33</v>
      </c>
      <c r="AG61">
        <v>2</v>
      </c>
      <c r="AH61">
        <v>1</v>
      </c>
      <c r="AI61">
        <v>18</v>
      </c>
      <c r="AJ61">
        <v>3</v>
      </c>
      <c r="AK61">
        <v>49</v>
      </c>
      <c r="AL61">
        <v>3</v>
      </c>
      <c r="AM61">
        <v>2.4510936802499859</v>
      </c>
    </row>
    <row r="62" spans="1:39" x14ac:dyDescent="0.3">
      <c r="A62" s="9">
        <v>18</v>
      </c>
      <c r="B62" s="10" t="s">
        <v>27</v>
      </c>
      <c r="C62" s="10" t="s">
        <v>28</v>
      </c>
      <c r="D62" s="10" t="s">
        <v>29</v>
      </c>
      <c r="E62" s="9">
        <v>2</v>
      </c>
      <c r="F62" s="9">
        <v>9999</v>
      </c>
      <c r="G62" s="9">
        <v>3</v>
      </c>
      <c r="H62" s="9">
        <v>49</v>
      </c>
      <c r="I62" s="10" t="s">
        <v>64</v>
      </c>
      <c r="J62" s="9">
        <v>3</v>
      </c>
      <c r="K62" s="10" t="s">
        <v>35</v>
      </c>
      <c r="L62" s="9">
        <v>2.1715774468269693</v>
      </c>
      <c r="M62" s="9">
        <v>2</v>
      </c>
      <c r="N62" s="11">
        <v>43684.379094074073</v>
      </c>
      <c r="O62" s="9">
        <v>43684.375399999997</v>
      </c>
      <c r="P62" s="10" t="s">
        <v>32</v>
      </c>
      <c r="U62" t="str">
        <f>[2]RunID!$A$5</f>
        <v>43614.9002</v>
      </c>
      <c r="V62">
        <v>2</v>
      </c>
      <c r="W62">
        <v>1</v>
      </c>
      <c r="X62">
        <v>18</v>
      </c>
      <c r="Y62">
        <f t="shared" si="0"/>
        <v>3</v>
      </c>
      <c r="Z62">
        <f t="shared" si="0"/>
        <v>49</v>
      </c>
      <c r="AA62">
        <f t="shared" si="1"/>
        <v>3</v>
      </c>
      <c r="AB62">
        <f t="shared" si="2"/>
        <v>2.1715774468269693</v>
      </c>
      <c r="AF62" t="s">
        <v>33</v>
      </c>
      <c r="AG62">
        <v>2</v>
      </c>
      <c r="AH62">
        <v>1</v>
      </c>
      <c r="AI62">
        <v>18</v>
      </c>
      <c r="AJ62">
        <v>3</v>
      </c>
      <c r="AK62">
        <v>53</v>
      </c>
      <c r="AL62">
        <v>1</v>
      </c>
      <c r="AM62">
        <v>13.927367017750001</v>
      </c>
    </row>
    <row r="63" spans="1:39" x14ac:dyDescent="0.3">
      <c r="A63" s="9">
        <v>18</v>
      </c>
      <c r="B63" s="10" t="s">
        <v>27</v>
      </c>
      <c r="C63" s="10" t="s">
        <v>28</v>
      </c>
      <c r="D63" s="10" t="s">
        <v>29</v>
      </c>
      <c r="E63" s="9">
        <v>2</v>
      </c>
      <c r="F63" s="9">
        <v>9999</v>
      </c>
      <c r="G63" s="9">
        <v>4</v>
      </c>
      <c r="H63" s="9">
        <v>49</v>
      </c>
      <c r="I63" s="10" t="s">
        <v>64</v>
      </c>
      <c r="J63" s="9">
        <v>3</v>
      </c>
      <c r="K63" s="10" t="s">
        <v>35</v>
      </c>
      <c r="L63" s="9">
        <v>1.2935455752290554</v>
      </c>
      <c r="M63" s="9">
        <v>1</v>
      </c>
      <c r="N63" s="11">
        <v>43684.379094074073</v>
      </c>
      <c r="O63" s="9">
        <v>43684.375399999997</v>
      </c>
      <c r="P63" s="10" t="s">
        <v>32</v>
      </c>
      <c r="U63" t="str">
        <f>[2]RunID!$A$5</f>
        <v>43614.9002</v>
      </c>
      <c r="V63">
        <v>2</v>
      </c>
      <c r="W63">
        <v>1</v>
      </c>
      <c r="X63">
        <v>18</v>
      </c>
      <c r="Y63">
        <f t="shared" si="0"/>
        <v>4</v>
      </c>
      <c r="Z63">
        <f t="shared" si="0"/>
        <v>49</v>
      </c>
      <c r="AA63">
        <f t="shared" si="1"/>
        <v>3</v>
      </c>
      <c r="AB63">
        <f t="shared" si="2"/>
        <v>1.2935455752290554</v>
      </c>
      <c r="AF63" t="s">
        <v>33</v>
      </c>
      <c r="AG63">
        <v>2</v>
      </c>
      <c r="AH63">
        <v>1</v>
      </c>
      <c r="AI63">
        <v>18</v>
      </c>
      <c r="AJ63">
        <v>4</v>
      </c>
      <c r="AK63">
        <v>53</v>
      </c>
      <c r="AL63">
        <v>1</v>
      </c>
      <c r="AM63">
        <v>4.028354189331802</v>
      </c>
    </row>
    <row r="64" spans="1:39" x14ac:dyDescent="0.3">
      <c r="A64" s="9">
        <v>18</v>
      </c>
      <c r="B64" s="10" t="s">
        <v>27</v>
      </c>
      <c r="C64" s="10" t="s">
        <v>28</v>
      </c>
      <c r="D64" s="10" t="s">
        <v>29</v>
      </c>
      <c r="E64" s="9">
        <v>2</v>
      </c>
      <c r="F64" s="9">
        <v>9999</v>
      </c>
      <c r="G64" s="9">
        <v>2</v>
      </c>
      <c r="H64" s="9">
        <v>51</v>
      </c>
      <c r="I64" s="10" t="s">
        <v>65</v>
      </c>
      <c r="J64" s="9">
        <v>2</v>
      </c>
      <c r="K64" s="10" t="s">
        <v>34</v>
      </c>
      <c r="L64" s="9">
        <v>3.43</v>
      </c>
      <c r="M64" s="9">
        <v>1</v>
      </c>
      <c r="N64" s="11">
        <v>43684.379094085649</v>
      </c>
      <c r="O64" s="9">
        <v>43684.375399999997</v>
      </c>
      <c r="P64" s="10" t="s">
        <v>32</v>
      </c>
      <c r="U64" t="str">
        <f>[2]RunID!$A$5</f>
        <v>43614.9002</v>
      </c>
      <c r="V64">
        <v>2</v>
      </c>
      <c r="W64">
        <v>1</v>
      </c>
      <c r="X64">
        <v>18</v>
      </c>
      <c r="Y64">
        <f t="shared" si="0"/>
        <v>2</v>
      </c>
      <c r="Z64">
        <f t="shared" si="0"/>
        <v>51</v>
      </c>
      <c r="AA64">
        <f t="shared" si="1"/>
        <v>2</v>
      </c>
      <c r="AB64">
        <f t="shared" si="2"/>
        <v>0</v>
      </c>
      <c r="AF64" t="s">
        <v>33</v>
      </c>
      <c r="AG64">
        <v>2</v>
      </c>
      <c r="AH64">
        <v>1</v>
      </c>
      <c r="AI64">
        <v>18</v>
      </c>
      <c r="AJ64">
        <v>3</v>
      </c>
      <c r="AK64">
        <v>53</v>
      </c>
      <c r="AL64">
        <v>3</v>
      </c>
      <c r="AM64">
        <v>20.613049157038617</v>
      </c>
    </row>
    <row r="65" spans="1:39" x14ac:dyDescent="0.3">
      <c r="A65" s="9">
        <v>18</v>
      </c>
      <c r="B65" s="10" t="s">
        <v>27</v>
      </c>
      <c r="C65" s="10" t="s">
        <v>28</v>
      </c>
      <c r="D65" s="10" t="s">
        <v>29</v>
      </c>
      <c r="E65" s="9">
        <v>2</v>
      </c>
      <c r="F65" s="9">
        <v>9999</v>
      </c>
      <c r="G65" s="9">
        <v>3</v>
      </c>
      <c r="H65" s="9">
        <v>51</v>
      </c>
      <c r="I65" s="10" t="s">
        <v>65</v>
      </c>
      <c r="J65" s="9">
        <v>2</v>
      </c>
      <c r="K65" s="10" t="s">
        <v>34</v>
      </c>
      <c r="L65" s="9">
        <v>22.958827876714892</v>
      </c>
      <c r="M65" s="9">
        <v>5</v>
      </c>
      <c r="N65" s="11">
        <v>43684.379094085649</v>
      </c>
      <c r="O65" s="9">
        <v>43684.375399999997</v>
      </c>
      <c r="P65" s="10" t="s">
        <v>32</v>
      </c>
      <c r="U65" t="str">
        <f>[2]RunID!$A$5</f>
        <v>43614.9002</v>
      </c>
      <c r="V65">
        <v>2</v>
      </c>
      <c r="W65">
        <v>1</v>
      </c>
      <c r="X65">
        <v>18</v>
      </c>
      <c r="Y65">
        <f t="shared" si="0"/>
        <v>3</v>
      </c>
      <c r="Z65">
        <f t="shared" si="0"/>
        <v>51</v>
      </c>
      <c r="AA65">
        <f t="shared" si="1"/>
        <v>2</v>
      </c>
      <c r="AB65">
        <f t="shared" si="2"/>
        <v>0</v>
      </c>
      <c r="AF65" t="s">
        <v>33</v>
      </c>
      <c r="AG65">
        <v>2</v>
      </c>
      <c r="AH65">
        <v>1</v>
      </c>
      <c r="AI65">
        <v>18</v>
      </c>
      <c r="AJ65">
        <v>3</v>
      </c>
      <c r="AK65">
        <v>54</v>
      </c>
      <c r="AL65">
        <v>1</v>
      </c>
      <c r="AM65">
        <v>44.085574043563135</v>
      </c>
    </row>
    <row r="66" spans="1:39" x14ac:dyDescent="0.3">
      <c r="A66" s="9">
        <v>18</v>
      </c>
      <c r="B66" s="10" t="s">
        <v>27</v>
      </c>
      <c r="C66" s="10" t="s">
        <v>28</v>
      </c>
      <c r="D66" s="10" t="s">
        <v>29</v>
      </c>
      <c r="E66" s="9">
        <v>2</v>
      </c>
      <c r="F66" s="9">
        <v>9999</v>
      </c>
      <c r="G66" s="9">
        <v>4</v>
      </c>
      <c r="H66" s="9">
        <v>51</v>
      </c>
      <c r="I66" s="10" t="s">
        <v>65</v>
      </c>
      <c r="J66" s="9">
        <v>2</v>
      </c>
      <c r="K66" s="10" t="s">
        <v>34</v>
      </c>
      <c r="L66" s="9">
        <v>37.227148314779015</v>
      </c>
      <c r="M66" s="9">
        <v>5</v>
      </c>
      <c r="N66" s="11">
        <v>43684.379094085649</v>
      </c>
      <c r="O66" s="9">
        <v>43684.375399999997</v>
      </c>
      <c r="P66" s="10" t="s">
        <v>32</v>
      </c>
      <c r="U66" t="str">
        <f>[2]RunID!$A$5</f>
        <v>43614.9002</v>
      </c>
      <c r="V66">
        <v>2</v>
      </c>
      <c r="W66">
        <v>1</v>
      </c>
      <c r="X66">
        <v>18</v>
      </c>
      <c r="Y66">
        <f t="shared" si="0"/>
        <v>4</v>
      </c>
      <c r="Z66">
        <f t="shared" si="0"/>
        <v>51</v>
      </c>
      <c r="AA66">
        <f t="shared" si="1"/>
        <v>2</v>
      </c>
      <c r="AB66">
        <f t="shared" si="2"/>
        <v>0</v>
      </c>
      <c r="AF66" t="s">
        <v>33</v>
      </c>
      <c r="AG66">
        <v>2</v>
      </c>
      <c r="AH66">
        <v>1</v>
      </c>
      <c r="AI66">
        <v>18</v>
      </c>
      <c r="AJ66">
        <v>4</v>
      </c>
      <c r="AK66">
        <v>54</v>
      </c>
      <c r="AL66">
        <v>1</v>
      </c>
      <c r="AM66">
        <v>37.967514483631994</v>
      </c>
    </row>
    <row r="67" spans="1:39" x14ac:dyDescent="0.3">
      <c r="A67" s="9">
        <v>18</v>
      </c>
      <c r="B67" s="10" t="s">
        <v>27</v>
      </c>
      <c r="C67" s="10" t="s">
        <v>28</v>
      </c>
      <c r="D67" s="10" t="s">
        <v>29</v>
      </c>
      <c r="E67" s="9">
        <v>2</v>
      </c>
      <c r="F67" s="9">
        <v>9999</v>
      </c>
      <c r="G67" s="9">
        <v>5</v>
      </c>
      <c r="H67" s="9">
        <v>51</v>
      </c>
      <c r="I67" s="10" t="s">
        <v>65</v>
      </c>
      <c r="J67" s="9">
        <v>2</v>
      </c>
      <c r="K67" s="10" t="s">
        <v>34</v>
      </c>
      <c r="L67" s="9">
        <v>1.2935455752290554</v>
      </c>
      <c r="M67" s="9">
        <v>1</v>
      </c>
      <c r="N67" s="11">
        <v>43684.379094085649</v>
      </c>
      <c r="O67" s="9">
        <v>43684.375399999997</v>
      </c>
      <c r="P67" s="10" t="s">
        <v>32</v>
      </c>
      <c r="U67" t="str">
        <f>[2]RunID!$A$5</f>
        <v>43614.9002</v>
      </c>
      <c r="V67">
        <v>2</v>
      </c>
      <c r="W67">
        <v>1</v>
      </c>
      <c r="X67">
        <v>18</v>
      </c>
      <c r="Y67">
        <f t="shared" si="0"/>
        <v>5</v>
      </c>
      <c r="Z67">
        <f t="shared" si="0"/>
        <v>51</v>
      </c>
      <c r="AA67">
        <f t="shared" si="1"/>
        <v>2</v>
      </c>
      <c r="AB67">
        <f t="shared" ref="AB67:AB90" si="3">L67*VLOOKUP(Z67,$R$2:$S$35,2,FALSE)</f>
        <v>0</v>
      </c>
      <c r="AF67" t="s">
        <v>33</v>
      </c>
      <c r="AG67">
        <v>2</v>
      </c>
      <c r="AH67">
        <v>1</v>
      </c>
      <c r="AI67">
        <v>18</v>
      </c>
      <c r="AJ67">
        <v>3</v>
      </c>
      <c r="AK67">
        <v>54</v>
      </c>
      <c r="AL67">
        <v>3</v>
      </c>
      <c r="AM67">
        <v>16.573273714246017</v>
      </c>
    </row>
    <row r="68" spans="1:39" x14ac:dyDescent="0.3">
      <c r="A68" s="9">
        <v>18</v>
      </c>
      <c r="B68" s="10" t="s">
        <v>27</v>
      </c>
      <c r="C68" s="10" t="s">
        <v>28</v>
      </c>
      <c r="D68" s="10" t="s">
        <v>29</v>
      </c>
      <c r="E68" s="9">
        <v>2</v>
      </c>
      <c r="F68" s="9">
        <v>9999</v>
      </c>
      <c r="G68" s="9">
        <v>2</v>
      </c>
      <c r="H68" s="9">
        <v>51</v>
      </c>
      <c r="I68" s="10" t="s">
        <v>65</v>
      </c>
      <c r="J68" s="9">
        <v>3</v>
      </c>
      <c r="K68" s="10" t="s">
        <v>35</v>
      </c>
      <c r="L68" s="9">
        <v>1.9791247301004549</v>
      </c>
      <c r="M68" s="9">
        <v>1</v>
      </c>
      <c r="N68" s="11">
        <v>43684.379094085649</v>
      </c>
      <c r="O68" s="9">
        <v>43684.375399999997</v>
      </c>
      <c r="P68" s="10" t="s">
        <v>32</v>
      </c>
      <c r="U68" t="str">
        <f>[2]RunID!$A$5</f>
        <v>43614.9002</v>
      </c>
      <c r="V68">
        <v>2</v>
      </c>
      <c r="W68">
        <v>1</v>
      </c>
      <c r="X68">
        <v>18</v>
      </c>
      <c r="Y68">
        <f t="shared" ref="Y68:Z87" si="4">G68</f>
        <v>2</v>
      </c>
      <c r="Z68">
        <f t="shared" si="4"/>
        <v>51</v>
      </c>
      <c r="AA68">
        <f t="shared" ref="AA68:AA90" si="5">J68</f>
        <v>3</v>
      </c>
      <c r="AB68">
        <f t="shared" si="3"/>
        <v>0</v>
      </c>
      <c r="AF68" t="s">
        <v>33</v>
      </c>
      <c r="AG68">
        <v>2</v>
      </c>
      <c r="AH68">
        <v>1</v>
      </c>
      <c r="AI68">
        <v>18</v>
      </c>
      <c r="AJ68">
        <v>3</v>
      </c>
      <c r="AK68">
        <v>56</v>
      </c>
      <c r="AL68">
        <v>1</v>
      </c>
      <c r="AM68">
        <v>0.91175242417124047</v>
      </c>
    </row>
    <row r="69" spans="1:39" x14ac:dyDescent="0.3">
      <c r="A69" s="9">
        <v>18</v>
      </c>
      <c r="B69" s="10" t="s">
        <v>27</v>
      </c>
      <c r="C69" s="10" t="s">
        <v>28</v>
      </c>
      <c r="D69" s="10" t="s">
        <v>29</v>
      </c>
      <c r="E69" s="9">
        <v>2</v>
      </c>
      <c r="F69" s="9">
        <v>9999</v>
      </c>
      <c r="G69" s="9">
        <v>3</v>
      </c>
      <c r="H69" s="9">
        <v>51</v>
      </c>
      <c r="I69" s="10" t="s">
        <v>65</v>
      </c>
      <c r="J69" s="9">
        <v>3</v>
      </c>
      <c r="K69" s="10" t="s">
        <v>35</v>
      </c>
      <c r="L69" s="9">
        <v>4.7845395087896616</v>
      </c>
      <c r="M69" s="9">
        <v>3</v>
      </c>
      <c r="N69" s="11">
        <v>43684.379094085649</v>
      </c>
      <c r="O69" s="9">
        <v>43684.375399999997</v>
      </c>
      <c r="P69" s="10" t="s">
        <v>32</v>
      </c>
      <c r="U69" t="str">
        <f>[2]RunID!$A$5</f>
        <v>43614.9002</v>
      </c>
      <c r="V69">
        <v>2</v>
      </c>
      <c r="W69">
        <v>1</v>
      </c>
      <c r="X69">
        <v>18</v>
      </c>
      <c r="Y69">
        <f t="shared" si="4"/>
        <v>3</v>
      </c>
      <c r="Z69">
        <f t="shared" si="4"/>
        <v>51</v>
      </c>
      <c r="AA69">
        <f t="shared" si="5"/>
        <v>3</v>
      </c>
      <c r="AB69">
        <f t="shared" si="3"/>
        <v>0</v>
      </c>
      <c r="AF69" t="s">
        <v>33</v>
      </c>
      <c r="AG69">
        <v>2</v>
      </c>
      <c r="AH69">
        <v>1</v>
      </c>
      <c r="AI69">
        <v>18</v>
      </c>
      <c r="AJ69">
        <v>3</v>
      </c>
      <c r="AK69">
        <v>56</v>
      </c>
      <c r="AL69">
        <v>3</v>
      </c>
      <c r="AM69">
        <v>2.3991175338987616</v>
      </c>
    </row>
    <row r="70" spans="1:39" x14ac:dyDescent="0.3">
      <c r="A70" s="9">
        <v>18</v>
      </c>
      <c r="B70" s="10" t="s">
        <v>27</v>
      </c>
      <c r="C70" s="10" t="s">
        <v>28</v>
      </c>
      <c r="D70" s="10" t="s">
        <v>29</v>
      </c>
      <c r="E70" s="9">
        <v>2</v>
      </c>
      <c r="F70" s="9">
        <v>9999</v>
      </c>
      <c r="G70" s="9">
        <v>4</v>
      </c>
      <c r="H70" s="9">
        <v>51</v>
      </c>
      <c r="I70" s="10" t="s">
        <v>65</v>
      </c>
      <c r="J70" s="9">
        <v>3</v>
      </c>
      <c r="K70" s="10" t="s">
        <v>35</v>
      </c>
      <c r="L70" s="9">
        <v>2.1932932212952392</v>
      </c>
      <c r="M70" s="9">
        <v>1</v>
      </c>
      <c r="N70" s="11">
        <v>43684.379094085649</v>
      </c>
      <c r="O70" s="9">
        <v>43684.375399999997</v>
      </c>
      <c r="P70" s="10" t="s">
        <v>32</v>
      </c>
      <c r="U70" t="str">
        <f>[2]RunID!$A$5</f>
        <v>43614.9002</v>
      </c>
      <c r="V70">
        <v>2</v>
      </c>
      <c r="W70">
        <v>1</v>
      </c>
      <c r="X70">
        <v>18</v>
      </c>
      <c r="Y70">
        <f t="shared" si="4"/>
        <v>4</v>
      </c>
      <c r="Z70">
        <f t="shared" si="4"/>
        <v>51</v>
      </c>
      <c r="AA70">
        <f t="shared" si="5"/>
        <v>3</v>
      </c>
      <c r="AB70">
        <f t="shared" si="3"/>
        <v>0</v>
      </c>
      <c r="AF70" t="s">
        <v>33</v>
      </c>
      <c r="AG70">
        <v>2</v>
      </c>
      <c r="AH70">
        <v>1</v>
      </c>
      <c r="AI70">
        <v>18</v>
      </c>
      <c r="AJ70">
        <v>3</v>
      </c>
      <c r="AK70">
        <v>57</v>
      </c>
      <c r="AL70">
        <v>1</v>
      </c>
      <c r="AM70">
        <v>10.169397866596297</v>
      </c>
    </row>
    <row r="71" spans="1:39" x14ac:dyDescent="0.3">
      <c r="A71" s="9">
        <v>18</v>
      </c>
      <c r="B71" s="10" t="s">
        <v>27</v>
      </c>
      <c r="C71" s="10" t="s">
        <v>28</v>
      </c>
      <c r="D71" s="10" t="s">
        <v>29</v>
      </c>
      <c r="E71" s="9">
        <v>2</v>
      </c>
      <c r="F71" s="9">
        <v>9999</v>
      </c>
      <c r="G71" s="9">
        <v>3</v>
      </c>
      <c r="H71" s="9">
        <v>53</v>
      </c>
      <c r="I71" s="10" t="s">
        <v>66</v>
      </c>
      <c r="J71" s="9">
        <v>1</v>
      </c>
      <c r="K71" s="10" t="s">
        <v>31</v>
      </c>
      <c r="L71" s="9">
        <v>22.479835665979902</v>
      </c>
      <c r="M71" s="9">
        <v>3</v>
      </c>
      <c r="N71" s="11">
        <v>43684.379094085649</v>
      </c>
      <c r="O71" s="9">
        <v>43684.375399999997</v>
      </c>
      <c r="P71" s="10" t="s">
        <v>32</v>
      </c>
      <c r="U71" t="str">
        <f>[2]RunID!$A$5</f>
        <v>43614.9002</v>
      </c>
      <c r="V71">
        <v>2</v>
      </c>
      <c r="W71">
        <v>1</v>
      </c>
      <c r="X71">
        <v>18</v>
      </c>
      <c r="Y71">
        <f t="shared" si="4"/>
        <v>3</v>
      </c>
      <c r="Z71">
        <f t="shared" si="4"/>
        <v>53</v>
      </c>
      <c r="AA71">
        <f t="shared" si="5"/>
        <v>1</v>
      </c>
      <c r="AB71">
        <f t="shared" si="3"/>
        <v>12.83313292336206</v>
      </c>
      <c r="AF71" t="s">
        <v>33</v>
      </c>
      <c r="AG71">
        <v>2</v>
      </c>
      <c r="AH71">
        <v>1</v>
      </c>
      <c r="AI71">
        <v>18</v>
      </c>
      <c r="AJ71">
        <v>3</v>
      </c>
      <c r="AK71">
        <v>57</v>
      </c>
      <c r="AL71">
        <v>2</v>
      </c>
      <c r="AM71">
        <v>2.0353628576280345</v>
      </c>
    </row>
    <row r="72" spans="1:39" x14ac:dyDescent="0.3">
      <c r="A72" s="9">
        <v>18</v>
      </c>
      <c r="B72" s="10" t="s">
        <v>27</v>
      </c>
      <c r="C72" s="10" t="s">
        <v>28</v>
      </c>
      <c r="D72" s="10" t="s">
        <v>29</v>
      </c>
      <c r="E72" s="9">
        <v>2</v>
      </c>
      <c r="F72" s="9">
        <v>9999</v>
      </c>
      <c r="G72" s="9">
        <v>4</v>
      </c>
      <c r="H72" s="9">
        <v>53</v>
      </c>
      <c r="I72" s="10" t="s">
        <v>66</v>
      </c>
      <c r="J72" s="9">
        <v>1</v>
      </c>
      <c r="K72" s="10" t="s">
        <v>31</v>
      </c>
      <c r="L72" s="9">
        <v>6.5505551787568148</v>
      </c>
      <c r="M72" s="9">
        <v>2</v>
      </c>
      <c r="N72" s="11">
        <v>43684.379094085649</v>
      </c>
      <c r="O72" s="9">
        <v>43684.375399999997</v>
      </c>
      <c r="P72" s="10" t="s">
        <v>32</v>
      </c>
      <c r="U72" t="str">
        <f>[2]RunID!$A$5</f>
        <v>43614.9002</v>
      </c>
      <c r="V72">
        <v>2</v>
      </c>
      <c r="W72">
        <v>1</v>
      </c>
      <c r="X72">
        <v>18</v>
      </c>
      <c r="Y72">
        <f t="shared" si="4"/>
        <v>4</v>
      </c>
      <c r="Z72">
        <f t="shared" si="4"/>
        <v>53</v>
      </c>
      <c r="AA72">
        <f t="shared" si="5"/>
        <v>1</v>
      </c>
      <c r="AB72">
        <f t="shared" si="3"/>
        <v>3.7395355811263022</v>
      </c>
      <c r="AF72" t="s">
        <v>33</v>
      </c>
      <c r="AG72">
        <v>2</v>
      </c>
      <c r="AH72">
        <v>1</v>
      </c>
      <c r="AI72">
        <v>18</v>
      </c>
      <c r="AJ72">
        <v>2</v>
      </c>
      <c r="AK72">
        <v>57</v>
      </c>
      <c r="AL72">
        <v>3</v>
      </c>
      <c r="AM72">
        <v>2.3022733230921411</v>
      </c>
    </row>
    <row r="73" spans="1:39" x14ac:dyDescent="0.3">
      <c r="A73" s="9">
        <v>18</v>
      </c>
      <c r="B73" s="10" t="s">
        <v>27</v>
      </c>
      <c r="C73" s="10" t="s">
        <v>28</v>
      </c>
      <c r="D73" s="10" t="s">
        <v>29</v>
      </c>
      <c r="E73" s="9">
        <v>2</v>
      </c>
      <c r="F73" s="9">
        <v>9999</v>
      </c>
      <c r="G73" s="9">
        <v>3</v>
      </c>
      <c r="H73" s="9">
        <v>53</v>
      </c>
      <c r="I73" s="10" t="s">
        <v>66</v>
      </c>
      <c r="J73" s="9">
        <v>3</v>
      </c>
      <c r="K73" s="10" t="s">
        <v>35</v>
      </c>
      <c r="L73" s="9">
        <v>33.164624978021877</v>
      </c>
      <c r="M73" s="9">
        <v>4</v>
      </c>
      <c r="N73" s="11">
        <v>43684.379094085649</v>
      </c>
      <c r="O73" s="9">
        <v>43684.375399999997</v>
      </c>
      <c r="P73" s="10" t="s">
        <v>32</v>
      </c>
      <c r="U73" t="str">
        <f>[2]RunID!$A$5</f>
        <v>43614.9002</v>
      </c>
      <c r="V73">
        <v>2</v>
      </c>
      <c r="W73">
        <v>1</v>
      </c>
      <c r="X73">
        <v>18</v>
      </c>
      <c r="Y73">
        <f t="shared" si="4"/>
        <v>3</v>
      </c>
      <c r="Z73">
        <f t="shared" si="4"/>
        <v>53</v>
      </c>
      <c r="AA73">
        <f t="shared" si="5"/>
        <v>3</v>
      </c>
      <c r="AB73">
        <f t="shared" si="3"/>
        <v>18.932791458992011</v>
      </c>
      <c r="AF73" t="s">
        <v>33</v>
      </c>
      <c r="AG73">
        <v>2</v>
      </c>
      <c r="AH73">
        <v>1</v>
      </c>
      <c r="AI73">
        <v>18</v>
      </c>
      <c r="AJ73">
        <v>3</v>
      </c>
      <c r="AK73">
        <v>57</v>
      </c>
      <c r="AL73">
        <v>3</v>
      </c>
      <c r="AM73">
        <v>13.352427452509799</v>
      </c>
    </row>
    <row r="74" spans="1:39" x14ac:dyDescent="0.3">
      <c r="A74" s="9">
        <v>18</v>
      </c>
      <c r="B74" s="10" t="s">
        <v>27</v>
      </c>
      <c r="C74" s="10" t="s">
        <v>28</v>
      </c>
      <c r="D74" s="10" t="s">
        <v>29</v>
      </c>
      <c r="E74" s="9">
        <v>2</v>
      </c>
      <c r="F74" s="9">
        <v>9999</v>
      </c>
      <c r="G74" s="9">
        <v>3</v>
      </c>
      <c r="H74" s="9">
        <v>54</v>
      </c>
      <c r="I74" s="10" t="s">
        <v>67</v>
      </c>
      <c r="J74" s="9">
        <v>1</v>
      </c>
      <c r="K74" s="10" t="s">
        <v>31</v>
      </c>
      <c r="L74" s="9">
        <v>17.143710072410752</v>
      </c>
      <c r="M74" s="9">
        <v>3</v>
      </c>
      <c r="N74" s="11">
        <v>43684.379094085649</v>
      </c>
      <c r="O74" s="9">
        <v>43684.375399999997</v>
      </c>
      <c r="P74" s="10" t="s">
        <v>32</v>
      </c>
      <c r="U74" t="str">
        <f>[2]RunID!$A$5</f>
        <v>43614.9002</v>
      </c>
      <c r="V74">
        <v>2</v>
      </c>
      <c r="W74">
        <v>1</v>
      </c>
      <c r="X74">
        <v>18</v>
      </c>
      <c r="Y74">
        <f t="shared" si="4"/>
        <v>3</v>
      </c>
      <c r="Z74">
        <f t="shared" si="4"/>
        <v>54</v>
      </c>
      <c r="AA74">
        <f t="shared" si="5"/>
        <v>1</v>
      </c>
      <c r="AB74">
        <f t="shared" si="3"/>
        <v>41.507173645741233</v>
      </c>
      <c r="AF74" t="s">
        <v>33</v>
      </c>
      <c r="AG74">
        <v>2</v>
      </c>
      <c r="AH74">
        <v>1</v>
      </c>
      <c r="AI74">
        <v>18</v>
      </c>
      <c r="AJ74">
        <v>2</v>
      </c>
      <c r="AK74">
        <v>74</v>
      </c>
      <c r="AL74">
        <v>3</v>
      </c>
      <c r="AM74">
        <v>276.40941475454747</v>
      </c>
    </row>
    <row r="75" spans="1:39" x14ac:dyDescent="0.3">
      <c r="A75" s="9">
        <v>18</v>
      </c>
      <c r="B75" s="10" t="s">
        <v>27</v>
      </c>
      <c r="C75" s="10" t="s">
        <v>28</v>
      </c>
      <c r="D75" s="10" t="s">
        <v>29</v>
      </c>
      <c r="E75" s="9">
        <v>2</v>
      </c>
      <c r="F75" s="9">
        <v>9999</v>
      </c>
      <c r="G75" s="9">
        <v>4</v>
      </c>
      <c r="H75" s="9">
        <v>54</v>
      </c>
      <c r="I75" s="10" t="s">
        <v>67</v>
      </c>
      <c r="J75" s="9">
        <v>1</v>
      </c>
      <c r="K75" s="10" t="s">
        <v>31</v>
      </c>
      <c r="L75" s="9">
        <v>14.730079818631204</v>
      </c>
      <c r="M75" s="9">
        <v>5</v>
      </c>
      <c r="N75" s="11">
        <v>43684.379094085649</v>
      </c>
      <c r="O75" s="9">
        <v>43684.375399999997</v>
      </c>
      <c r="P75" s="10" t="s">
        <v>32</v>
      </c>
      <c r="U75" t="str">
        <f>[2]RunID!$A$5</f>
        <v>43614.9002</v>
      </c>
      <c r="V75">
        <v>2</v>
      </c>
      <c r="W75">
        <v>1</v>
      </c>
      <c r="X75">
        <v>18</v>
      </c>
      <c r="Y75">
        <f t="shared" si="4"/>
        <v>4</v>
      </c>
      <c r="Z75">
        <f t="shared" si="4"/>
        <v>54</v>
      </c>
      <c r="AA75">
        <f t="shared" si="5"/>
        <v>1</v>
      </c>
      <c r="AB75">
        <f t="shared" si="3"/>
        <v>35.663457808440306</v>
      </c>
      <c r="AF75" t="s">
        <v>33</v>
      </c>
      <c r="AG75">
        <v>2</v>
      </c>
      <c r="AH75">
        <v>1</v>
      </c>
      <c r="AI75">
        <v>18</v>
      </c>
      <c r="AJ75">
        <v>3</v>
      </c>
      <c r="AK75">
        <v>74</v>
      </c>
      <c r="AL75">
        <v>3</v>
      </c>
      <c r="AM75">
        <v>2010.6283142328923</v>
      </c>
    </row>
    <row r="76" spans="1:39" x14ac:dyDescent="0.3">
      <c r="A76" s="9">
        <v>18</v>
      </c>
      <c r="B76" s="10" t="s">
        <v>27</v>
      </c>
      <c r="C76" s="10" t="s">
        <v>28</v>
      </c>
      <c r="D76" s="10" t="s">
        <v>29</v>
      </c>
      <c r="E76" s="9">
        <v>2</v>
      </c>
      <c r="F76" s="9">
        <v>9999</v>
      </c>
      <c r="G76" s="9">
        <v>3</v>
      </c>
      <c r="H76" s="9">
        <v>54</v>
      </c>
      <c r="I76" s="10" t="s">
        <v>67</v>
      </c>
      <c r="J76" s="9">
        <v>3</v>
      </c>
      <c r="K76" s="10" t="s">
        <v>35</v>
      </c>
      <c r="L76" s="9">
        <v>6.2944740575494036</v>
      </c>
      <c r="M76" s="9">
        <v>2</v>
      </c>
      <c r="N76" s="11">
        <v>43684.379094085649</v>
      </c>
      <c r="O76" s="9">
        <v>43684.375399999997</v>
      </c>
      <c r="P76" s="10" t="s">
        <v>32</v>
      </c>
      <c r="U76" t="str">
        <f>[2]RunID!$A$5</f>
        <v>43614.9002</v>
      </c>
      <c r="V76">
        <v>2</v>
      </c>
      <c r="W76">
        <v>1</v>
      </c>
      <c r="X76">
        <v>18</v>
      </c>
      <c r="Y76">
        <f t="shared" si="4"/>
        <v>3</v>
      </c>
      <c r="Z76">
        <f t="shared" si="4"/>
        <v>54</v>
      </c>
      <c r="AA76">
        <f t="shared" si="5"/>
        <v>3</v>
      </c>
      <c r="AB76">
        <f t="shared" si="3"/>
        <v>15.23974837487305</v>
      </c>
      <c r="AF76" t="s">
        <v>33</v>
      </c>
      <c r="AG76">
        <v>2</v>
      </c>
      <c r="AH76">
        <v>1</v>
      </c>
      <c r="AI76">
        <v>18</v>
      </c>
      <c r="AJ76">
        <v>4</v>
      </c>
      <c r="AK76">
        <v>74</v>
      </c>
      <c r="AL76">
        <v>3</v>
      </c>
      <c r="AM76">
        <v>3712.1810761170696</v>
      </c>
    </row>
    <row r="77" spans="1:39" x14ac:dyDescent="0.3">
      <c r="A77" s="9">
        <v>18</v>
      </c>
      <c r="B77" s="10" t="s">
        <v>27</v>
      </c>
      <c r="C77" s="10" t="s">
        <v>28</v>
      </c>
      <c r="D77" s="10" t="s">
        <v>29</v>
      </c>
      <c r="E77" s="9">
        <v>2</v>
      </c>
      <c r="F77" s="9">
        <v>9999</v>
      </c>
      <c r="G77" s="9">
        <v>3</v>
      </c>
      <c r="H77" s="9">
        <v>56</v>
      </c>
      <c r="I77" s="10" t="s">
        <v>68</v>
      </c>
      <c r="J77" s="9">
        <v>1</v>
      </c>
      <c r="K77" s="10" t="s">
        <v>31</v>
      </c>
      <c r="L77" s="9">
        <v>3.1053557489625661</v>
      </c>
      <c r="M77" s="9">
        <v>1</v>
      </c>
      <c r="N77" s="11">
        <v>43684.379094097225</v>
      </c>
      <c r="O77" s="9">
        <v>43684.375399999997</v>
      </c>
      <c r="P77" s="10" t="s">
        <v>32</v>
      </c>
      <c r="U77" t="str">
        <f>[2]RunID!$A$5</f>
        <v>43614.9002</v>
      </c>
      <c r="V77">
        <v>2</v>
      </c>
      <c r="W77">
        <v>1</v>
      </c>
      <c r="X77">
        <v>18</v>
      </c>
      <c r="Y77">
        <f t="shared" si="4"/>
        <v>3</v>
      </c>
      <c r="Z77">
        <f t="shared" si="4"/>
        <v>56</v>
      </c>
      <c r="AA77">
        <f t="shared" si="5"/>
        <v>1</v>
      </c>
      <c r="AB77">
        <f t="shared" si="3"/>
        <v>0.80777859180729028</v>
      </c>
      <c r="AF77" t="s">
        <v>33</v>
      </c>
      <c r="AG77">
        <v>2</v>
      </c>
      <c r="AH77">
        <v>1</v>
      </c>
      <c r="AI77">
        <v>18</v>
      </c>
      <c r="AJ77">
        <v>5</v>
      </c>
      <c r="AK77">
        <v>74</v>
      </c>
      <c r="AL77">
        <v>3</v>
      </c>
      <c r="AM77">
        <v>100.52776432387506</v>
      </c>
    </row>
    <row r="78" spans="1:39" x14ac:dyDescent="0.3">
      <c r="A78" s="9">
        <v>18</v>
      </c>
      <c r="B78" s="10" t="s">
        <v>27</v>
      </c>
      <c r="C78" s="10" t="s">
        <v>28</v>
      </c>
      <c r="D78" s="10" t="s">
        <v>29</v>
      </c>
      <c r="E78" s="9">
        <v>2</v>
      </c>
      <c r="F78" s="9">
        <v>9999</v>
      </c>
      <c r="G78" s="9">
        <v>3</v>
      </c>
      <c r="H78" s="9">
        <v>56</v>
      </c>
      <c r="I78" s="10" t="s">
        <v>68</v>
      </c>
      <c r="J78" s="9">
        <v>3</v>
      </c>
      <c r="K78" s="10" t="s">
        <v>35</v>
      </c>
      <c r="L78" s="9">
        <v>6.678505893833762</v>
      </c>
      <c r="M78" s="9">
        <v>2</v>
      </c>
      <c r="N78" s="11">
        <v>43684.379094097225</v>
      </c>
      <c r="O78" s="9">
        <v>43684.375399999997</v>
      </c>
      <c r="P78" s="10" t="s">
        <v>32</v>
      </c>
      <c r="U78" t="str">
        <f>[2]RunID!$A$5</f>
        <v>43614.9002</v>
      </c>
      <c r="V78">
        <v>2</v>
      </c>
      <c r="W78">
        <v>1</v>
      </c>
      <c r="X78">
        <v>18</v>
      </c>
      <c r="Y78">
        <f t="shared" si="4"/>
        <v>3</v>
      </c>
      <c r="Z78">
        <f t="shared" si="4"/>
        <v>56</v>
      </c>
      <c r="AA78">
        <f t="shared" si="5"/>
        <v>3</v>
      </c>
      <c r="AB78">
        <f t="shared" si="3"/>
        <v>1.7372418886628365</v>
      </c>
    </row>
    <row r="79" spans="1:39" x14ac:dyDescent="0.3">
      <c r="A79" s="9">
        <v>18</v>
      </c>
      <c r="B79" s="10" t="s">
        <v>27</v>
      </c>
      <c r="C79" s="10" t="s">
        <v>28</v>
      </c>
      <c r="D79" s="10" t="s">
        <v>29</v>
      </c>
      <c r="E79" s="9">
        <v>2</v>
      </c>
      <c r="F79" s="9">
        <v>9999</v>
      </c>
      <c r="G79" s="9">
        <v>3</v>
      </c>
      <c r="H79" s="9">
        <v>57</v>
      </c>
      <c r="I79" s="10" t="s">
        <v>69</v>
      </c>
      <c r="J79" s="9">
        <v>1</v>
      </c>
      <c r="K79" s="10" t="s">
        <v>31</v>
      </c>
      <c r="L79" s="9">
        <v>14.826387946892037</v>
      </c>
      <c r="M79" s="9">
        <v>4</v>
      </c>
      <c r="N79" s="11">
        <v>43684.379094097225</v>
      </c>
      <c r="O79" s="9">
        <v>43684.375399999997</v>
      </c>
      <c r="P79" s="10" t="s">
        <v>32</v>
      </c>
      <c r="U79" t="str">
        <f>[2]RunID!$A$5</f>
        <v>43614.9002</v>
      </c>
      <c r="V79">
        <v>2</v>
      </c>
      <c r="W79">
        <v>1</v>
      </c>
      <c r="X79">
        <v>18</v>
      </c>
      <c r="Y79">
        <f t="shared" si="4"/>
        <v>3</v>
      </c>
      <c r="Z79">
        <f t="shared" si="4"/>
        <v>57</v>
      </c>
      <c r="AA79">
        <f t="shared" si="5"/>
        <v>1</v>
      </c>
      <c r="AB79">
        <f t="shared" si="3"/>
        <v>9.3700561943282885</v>
      </c>
    </row>
    <row r="80" spans="1:39" x14ac:dyDescent="0.3">
      <c r="A80" s="9">
        <v>18</v>
      </c>
      <c r="B80" s="10" t="s">
        <v>27</v>
      </c>
      <c r="C80" s="10" t="s">
        <v>28</v>
      </c>
      <c r="D80" s="10" t="s">
        <v>29</v>
      </c>
      <c r="E80" s="9">
        <v>2</v>
      </c>
      <c r="F80" s="9">
        <v>9999</v>
      </c>
      <c r="G80" s="9">
        <v>3</v>
      </c>
      <c r="H80" s="9">
        <v>57</v>
      </c>
      <c r="I80" s="10" t="s">
        <v>69</v>
      </c>
      <c r="J80" s="9">
        <v>2</v>
      </c>
      <c r="K80" s="10" t="s">
        <v>34</v>
      </c>
      <c r="L80" s="9">
        <v>2.9791247301004549</v>
      </c>
      <c r="M80" s="9">
        <v>2</v>
      </c>
      <c r="N80" s="11">
        <v>43684.379094097225</v>
      </c>
      <c r="O80" s="9">
        <v>43684.375399999997</v>
      </c>
      <c r="P80" s="10" t="s">
        <v>32</v>
      </c>
      <c r="U80" t="str">
        <f>[2]RunID!$A$5</f>
        <v>43614.9002</v>
      </c>
      <c r="V80">
        <v>2</v>
      </c>
      <c r="W80">
        <v>1</v>
      </c>
      <c r="X80">
        <v>18</v>
      </c>
      <c r="Y80">
        <f t="shared" si="4"/>
        <v>3</v>
      </c>
      <c r="Z80">
        <f t="shared" si="4"/>
        <v>57</v>
      </c>
      <c r="AA80">
        <f t="shared" si="5"/>
        <v>2</v>
      </c>
      <c r="AB80">
        <f t="shared" si="3"/>
        <v>1.8827624254096165</v>
      </c>
    </row>
    <row r="81" spans="1:28" x14ac:dyDescent="0.3">
      <c r="A81" s="9">
        <v>18</v>
      </c>
      <c r="B81" s="10" t="s">
        <v>27</v>
      </c>
      <c r="C81" s="10" t="s">
        <v>28</v>
      </c>
      <c r="D81" s="10" t="s">
        <v>29</v>
      </c>
      <c r="E81" s="9">
        <v>2</v>
      </c>
      <c r="F81" s="9">
        <v>9999</v>
      </c>
      <c r="G81" s="9">
        <v>2</v>
      </c>
      <c r="H81" s="9">
        <v>57</v>
      </c>
      <c r="I81" s="10" t="s">
        <v>69</v>
      </c>
      <c r="J81" s="9">
        <v>3</v>
      </c>
      <c r="K81" s="10" t="s">
        <v>35</v>
      </c>
      <c r="L81" s="9">
        <v>3.2467993938249289</v>
      </c>
      <c r="M81" s="9">
        <v>1</v>
      </c>
      <c r="N81" s="11">
        <v>43684.379094097225</v>
      </c>
      <c r="O81" s="9">
        <v>43684.375399999997</v>
      </c>
      <c r="P81" s="10" t="s">
        <v>32</v>
      </c>
      <c r="U81" t="str">
        <f>[2]RunID!$A$5</f>
        <v>43614.9002</v>
      </c>
      <c r="V81">
        <v>2</v>
      </c>
      <c r="W81">
        <v>1</v>
      </c>
      <c r="X81">
        <v>18</v>
      </c>
      <c r="Y81">
        <f t="shared" si="4"/>
        <v>2</v>
      </c>
      <c r="Z81">
        <f t="shared" si="4"/>
        <v>57</v>
      </c>
      <c r="AA81">
        <f t="shared" si="5"/>
        <v>3</v>
      </c>
      <c r="AB81">
        <f t="shared" si="3"/>
        <v>2.0519288231782662</v>
      </c>
    </row>
    <row r="82" spans="1:28" x14ac:dyDescent="0.3">
      <c r="A82" s="9">
        <v>18</v>
      </c>
      <c r="B82" s="10" t="s">
        <v>27</v>
      </c>
      <c r="C82" s="10" t="s">
        <v>28</v>
      </c>
      <c r="D82" s="10" t="s">
        <v>29</v>
      </c>
      <c r="E82" s="9">
        <v>2</v>
      </c>
      <c r="F82" s="9">
        <v>9999</v>
      </c>
      <c r="G82" s="9">
        <v>3</v>
      </c>
      <c r="H82" s="9">
        <v>57</v>
      </c>
      <c r="I82" s="10" t="s">
        <v>69</v>
      </c>
      <c r="J82" s="9">
        <v>3</v>
      </c>
      <c r="K82" s="10" t="s">
        <v>35</v>
      </c>
      <c r="L82" s="9">
        <v>20.614844614927488</v>
      </c>
      <c r="M82" s="9">
        <v>6</v>
      </c>
      <c r="N82" s="11">
        <v>43684.379094097225</v>
      </c>
      <c r="O82" s="9">
        <v>43684.375399999997</v>
      </c>
      <c r="P82" s="10" t="s">
        <v>32</v>
      </c>
      <c r="U82" t="str">
        <f>[2]RunID!$A$5</f>
        <v>43614.9002</v>
      </c>
      <c r="V82">
        <v>2</v>
      </c>
      <c r="W82">
        <v>1</v>
      </c>
      <c r="X82">
        <v>18</v>
      </c>
      <c r="Y82">
        <f t="shared" si="4"/>
        <v>3</v>
      </c>
      <c r="Z82">
        <f t="shared" si="4"/>
        <v>57</v>
      </c>
      <c r="AA82">
        <f t="shared" si="5"/>
        <v>3</v>
      </c>
      <c r="AB82">
        <f t="shared" si="3"/>
        <v>13.028274531269625</v>
      </c>
    </row>
    <row r="83" spans="1:28" x14ac:dyDescent="0.3">
      <c r="A83" s="9">
        <v>18</v>
      </c>
      <c r="B83" s="10" t="s">
        <v>27</v>
      </c>
      <c r="C83" s="10" t="s">
        <v>28</v>
      </c>
      <c r="D83" s="10" t="s">
        <v>29</v>
      </c>
      <c r="E83" s="9">
        <v>2</v>
      </c>
      <c r="F83" s="9">
        <v>9999</v>
      </c>
      <c r="G83" s="9">
        <v>3</v>
      </c>
      <c r="H83" s="9">
        <v>58</v>
      </c>
      <c r="I83" s="10" t="s">
        <v>70</v>
      </c>
      <c r="J83" s="9">
        <v>1</v>
      </c>
      <c r="K83" s="10" t="s">
        <v>31</v>
      </c>
      <c r="L83" s="9">
        <v>1</v>
      </c>
      <c r="M83" s="9">
        <v>1</v>
      </c>
      <c r="N83" s="11">
        <v>43684.379094097225</v>
      </c>
      <c r="O83" s="9">
        <v>43684.375399999997</v>
      </c>
      <c r="P83" s="10" t="s">
        <v>32</v>
      </c>
      <c r="U83" t="str">
        <f>[2]RunID!$A$5</f>
        <v>43614.9002</v>
      </c>
      <c r="V83">
        <v>2</v>
      </c>
      <c r="W83">
        <v>1</v>
      </c>
      <c r="X83">
        <v>18</v>
      </c>
      <c r="Y83">
        <f t="shared" si="4"/>
        <v>3</v>
      </c>
      <c r="Z83">
        <f t="shared" si="4"/>
        <v>58</v>
      </c>
      <c r="AA83">
        <f t="shared" si="5"/>
        <v>1</v>
      </c>
      <c r="AB83">
        <f t="shared" si="3"/>
        <v>0</v>
      </c>
    </row>
    <row r="84" spans="1:28" x14ac:dyDescent="0.3">
      <c r="A84" s="9">
        <v>18</v>
      </c>
      <c r="B84" s="10" t="s">
        <v>27</v>
      </c>
      <c r="C84" s="10" t="s">
        <v>28</v>
      </c>
      <c r="D84" s="10" t="s">
        <v>29</v>
      </c>
      <c r="E84" s="9">
        <v>2</v>
      </c>
      <c r="F84" s="9">
        <v>9999</v>
      </c>
      <c r="G84" s="9">
        <v>3</v>
      </c>
      <c r="H84" s="9">
        <v>60</v>
      </c>
      <c r="I84" s="10" t="s">
        <v>71</v>
      </c>
      <c r="J84" s="9">
        <v>3</v>
      </c>
      <c r="K84" s="10" t="s">
        <v>35</v>
      </c>
      <c r="L84" s="9">
        <v>1.97</v>
      </c>
      <c r="M84" s="9">
        <v>1</v>
      </c>
      <c r="N84" s="11">
        <v>43684.379094108794</v>
      </c>
      <c r="O84" s="9">
        <v>43684.375399999997</v>
      </c>
      <c r="P84" s="10" t="s">
        <v>32</v>
      </c>
      <c r="U84" t="str">
        <f>[2]RunID!$A$5</f>
        <v>43614.9002</v>
      </c>
      <c r="V84">
        <v>2</v>
      </c>
      <c r="W84">
        <v>1</v>
      </c>
      <c r="X84">
        <v>18</v>
      </c>
      <c r="Y84">
        <f t="shared" si="4"/>
        <v>3</v>
      </c>
      <c r="Z84">
        <f t="shared" si="4"/>
        <v>60</v>
      </c>
      <c r="AA84">
        <f t="shared" si="5"/>
        <v>3</v>
      </c>
      <c r="AB84">
        <f t="shared" si="3"/>
        <v>0</v>
      </c>
    </row>
    <row r="85" spans="1:28" x14ac:dyDescent="0.3">
      <c r="A85" s="9">
        <v>18</v>
      </c>
      <c r="B85" s="10" t="s">
        <v>27</v>
      </c>
      <c r="C85" s="10" t="s">
        <v>28</v>
      </c>
      <c r="D85" s="10" t="s">
        <v>29</v>
      </c>
      <c r="E85" s="9">
        <v>2</v>
      </c>
      <c r="F85" s="9">
        <v>9999</v>
      </c>
      <c r="G85" s="9">
        <v>3</v>
      </c>
      <c r="H85" s="9">
        <v>64</v>
      </c>
      <c r="I85" s="10" t="s">
        <v>72</v>
      </c>
      <c r="J85" s="9">
        <v>1</v>
      </c>
      <c r="K85" s="10" t="s">
        <v>31</v>
      </c>
      <c r="L85" s="9">
        <v>1.628683085120227</v>
      </c>
      <c r="M85" s="9">
        <v>1</v>
      </c>
      <c r="N85" s="11">
        <v>43684.379094108794</v>
      </c>
      <c r="O85" s="9">
        <v>43684.375399999997</v>
      </c>
      <c r="P85" s="10" t="s">
        <v>32</v>
      </c>
      <c r="U85" t="str">
        <f>[2]RunID!$A$5</f>
        <v>43614.9002</v>
      </c>
      <c r="V85">
        <v>2</v>
      </c>
      <c r="W85">
        <v>1</v>
      </c>
      <c r="X85">
        <v>18</v>
      </c>
      <c r="Y85">
        <f t="shared" si="4"/>
        <v>3</v>
      </c>
      <c r="Z85">
        <f t="shared" si="4"/>
        <v>64</v>
      </c>
      <c r="AA85">
        <f t="shared" si="5"/>
        <v>1</v>
      </c>
      <c r="AB85">
        <f t="shared" si="3"/>
        <v>0</v>
      </c>
    </row>
    <row r="86" spans="1:28" x14ac:dyDescent="0.3">
      <c r="A86" s="9">
        <v>18</v>
      </c>
      <c r="B86" s="10" t="s">
        <v>27</v>
      </c>
      <c r="C86" s="10" t="s">
        <v>28</v>
      </c>
      <c r="D86" s="10" t="s">
        <v>29</v>
      </c>
      <c r="E86" s="9">
        <v>2</v>
      </c>
      <c r="F86" s="9">
        <v>9999</v>
      </c>
      <c r="G86" s="9">
        <v>3</v>
      </c>
      <c r="H86" s="9">
        <v>67</v>
      </c>
      <c r="I86" s="10" t="s">
        <v>73</v>
      </c>
      <c r="J86" s="9">
        <v>2</v>
      </c>
      <c r="K86" s="10" t="s">
        <v>34</v>
      </c>
      <c r="L86" s="9">
        <v>14.67</v>
      </c>
      <c r="M86" s="9">
        <v>2</v>
      </c>
      <c r="N86" s="11">
        <v>43684.379094108794</v>
      </c>
      <c r="O86" s="9">
        <v>43684.375399999997</v>
      </c>
      <c r="P86" s="10" t="s">
        <v>32</v>
      </c>
      <c r="U86" t="str">
        <f>[2]RunID!$A$5</f>
        <v>43614.9002</v>
      </c>
      <c r="V86">
        <v>2</v>
      </c>
      <c r="W86">
        <v>1</v>
      </c>
      <c r="X86">
        <v>18</v>
      </c>
      <c r="Y86">
        <f t="shared" si="4"/>
        <v>3</v>
      </c>
      <c r="Z86">
        <f t="shared" si="4"/>
        <v>67</v>
      </c>
      <c r="AA86">
        <f t="shared" si="5"/>
        <v>2</v>
      </c>
      <c r="AB86">
        <f t="shared" si="3"/>
        <v>0</v>
      </c>
    </row>
    <row r="87" spans="1:28" x14ac:dyDescent="0.3">
      <c r="A87" s="9">
        <v>18</v>
      </c>
      <c r="B87" s="10" t="s">
        <v>27</v>
      </c>
      <c r="C87" s="10" t="s">
        <v>28</v>
      </c>
      <c r="D87" s="10" t="s">
        <v>29</v>
      </c>
      <c r="E87" s="9">
        <v>2</v>
      </c>
      <c r="F87" s="9">
        <v>9999</v>
      </c>
      <c r="G87" s="9">
        <v>2</v>
      </c>
      <c r="H87" s="9">
        <v>74</v>
      </c>
      <c r="I87" s="10" t="s">
        <v>74</v>
      </c>
      <c r="J87" s="9">
        <v>3</v>
      </c>
      <c r="K87" s="10" t="s">
        <v>35</v>
      </c>
      <c r="L87" s="9">
        <v>228.48097648313001</v>
      </c>
      <c r="M87" s="9">
        <v>142</v>
      </c>
      <c r="N87" s="11">
        <v>43684.37909412037</v>
      </c>
      <c r="O87" s="9">
        <v>43684.375399999997</v>
      </c>
      <c r="P87" s="10" t="s">
        <v>32</v>
      </c>
      <c r="U87" t="str">
        <f>[2]RunID!$A$5</f>
        <v>43614.9002</v>
      </c>
      <c r="V87">
        <v>2</v>
      </c>
      <c r="W87">
        <v>1</v>
      </c>
      <c r="X87">
        <v>18</v>
      </c>
      <c r="Y87">
        <f t="shared" si="4"/>
        <v>2</v>
      </c>
      <c r="Z87">
        <f t="shared" si="4"/>
        <v>74</v>
      </c>
      <c r="AA87">
        <f t="shared" si="5"/>
        <v>3</v>
      </c>
      <c r="AB87">
        <f>L87*VLOOKUP(Z87,$R$2:$S$35,2,FALSE)</f>
        <v>246.74584155070647</v>
      </c>
    </row>
    <row r="88" spans="1:28" x14ac:dyDescent="0.3">
      <c r="A88" s="9">
        <v>18</v>
      </c>
      <c r="B88" s="10" t="s">
        <v>27</v>
      </c>
      <c r="C88" s="10" t="s">
        <v>28</v>
      </c>
      <c r="D88" s="10" t="s">
        <v>29</v>
      </c>
      <c r="E88" s="9">
        <v>2</v>
      </c>
      <c r="F88" s="9">
        <v>9999</v>
      </c>
      <c r="G88" s="9">
        <v>3</v>
      </c>
      <c r="H88" s="9">
        <v>74</v>
      </c>
      <c r="I88" s="10" t="s">
        <v>74</v>
      </c>
      <c r="J88" s="9">
        <v>3</v>
      </c>
      <c r="K88" s="10" t="s">
        <v>35</v>
      </c>
      <c r="L88" s="9">
        <v>1568.9823562229521</v>
      </c>
      <c r="M88" s="9">
        <v>455</v>
      </c>
      <c r="N88" s="11">
        <v>43684.37909412037</v>
      </c>
      <c r="O88" s="9">
        <v>43684.375399999997</v>
      </c>
      <c r="P88" s="10" t="s">
        <v>32</v>
      </c>
      <c r="U88" t="str">
        <f>[2]RunID!$A$5</f>
        <v>43614.9002</v>
      </c>
      <c r="V88">
        <v>2</v>
      </c>
      <c r="W88">
        <v>1</v>
      </c>
      <c r="X88">
        <v>18</v>
      </c>
      <c r="Y88">
        <f t="shared" ref="Y88:Z90" si="6">G88</f>
        <v>3</v>
      </c>
      <c r="Z88">
        <f t="shared" si="6"/>
        <v>74</v>
      </c>
      <c r="AA88">
        <f t="shared" si="5"/>
        <v>3</v>
      </c>
      <c r="AB88">
        <f t="shared" si="3"/>
        <v>1694.4074636910846</v>
      </c>
    </row>
    <row r="89" spans="1:28" x14ac:dyDescent="0.3">
      <c r="A89" s="9">
        <v>18</v>
      </c>
      <c r="B89" s="10" t="s">
        <v>27</v>
      </c>
      <c r="C89" s="10" t="s">
        <v>28</v>
      </c>
      <c r="D89" s="10" t="s">
        <v>29</v>
      </c>
      <c r="E89" s="9">
        <v>2</v>
      </c>
      <c r="F89" s="9">
        <v>9999</v>
      </c>
      <c r="G89" s="9">
        <v>4</v>
      </c>
      <c r="H89" s="9">
        <v>74</v>
      </c>
      <c r="I89" s="10" t="s">
        <v>74</v>
      </c>
      <c r="J89" s="9">
        <v>3</v>
      </c>
      <c r="K89" s="10" t="s">
        <v>35</v>
      </c>
      <c r="L89" s="9">
        <v>3243.522152348442</v>
      </c>
      <c r="M89" s="9">
        <v>950</v>
      </c>
      <c r="N89" s="11">
        <v>43684.37909412037</v>
      </c>
      <c r="O89" s="9">
        <v>43684.375399999997</v>
      </c>
      <c r="P89" s="10" t="s">
        <v>32</v>
      </c>
      <c r="U89" t="str">
        <f>[2]RunID!$A$5</f>
        <v>43614.9002</v>
      </c>
      <c r="V89">
        <v>2</v>
      </c>
      <c r="W89">
        <v>1</v>
      </c>
      <c r="X89">
        <v>18</v>
      </c>
      <c r="Y89">
        <f t="shared" si="6"/>
        <v>4</v>
      </c>
      <c r="Z89">
        <f t="shared" si="6"/>
        <v>74</v>
      </c>
      <c r="AA89">
        <f t="shared" si="5"/>
        <v>3</v>
      </c>
      <c r="AB89">
        <f t="shared" si="3"/>
        <v>3502.8106732932642</v>
      </c>
    </row>
    <row r="90" spans="1:28" x14ac:dyDescent="0.3">
      <c r="A90" s="9">
        <v>18</v>
      </c>
      <c r="B90" s="10" t="s">
        <v>27</v>
      </c>
      <c r="C90" s="10" t="s">
        <v>28</v>
      </c>
      <c r="D90" s="10" t="s">
        <v>29</v>
      </c>
      <c r="E90" s="9">
        <v>2</v>
      </c>
      <c r="F90" s="9">
        <v>9999</v>
      </c>
      <c r="G90" s="9">
        <v>5</v>
      </c>
      <c r="H90" s="9">
        <v>74</v>
      </c>
      <c r="I90" s="10" t="s">
        <v>74</v>
      </c>
      <c r="J90" s="9">
        <v>3</v>
      </c>
      <c r="K90" s="10" t="s">
        <v>35</v>
      </c>
      <c r="L90" s="9">
        <v>95.052042039142307</v>
      </c>
      <c r="M90" s="9">
        <v>25</v>
      </c>
      <c r="N90" s="11">
        <v>43684.379094131946</v>
      </c>
      <c r="O90" s="9">
        <v>43684.375399999997</v>
      </c>
      <c r="P90" s="10" t="s">
        <v>32</v>
      </c>
      <c r="U90" t="str">
        <f>[2]RunID!$A$5</f>
        <v>43614.9002</v>
      </c>
      <c r="V90">
        <v>2</v>
      </c>
      <c r="W90">
        <v>1</v>
      </c>
      <c r="X90">
        <v>18</v>
      </c>
      <c r="Y90">
        <f t="shared" si="6"/>
        <v>5</v>
      </c>
      <c r="Z90">
        <f t="shared" si="6"/>
        <v>74</v>
      </c>
      <c r="AA90">
        <f t="shared" si="5"/>
        <v>3</v>
      </c>
      <c r="AB90">
        <f t="shared" si="3"/>
        <v>102.65054213733637</v>
      </c>
    </row>
  </sheetData>
  <mergeCells count="1">
    <mergeCell ref="R37:S37"/>
  </mergeCells>
  <conditionalFormatting sqref="S45">
    <cfRule type="expression" dxfId="0" priority="1">
      <formula>$S$45=TRUE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44"/>
  <sheetViews>
    <sheetView topLeftCell="A12" workbookViewId="0">
      <selection activeCell="H43" sqref="H43"/>
    </sheetView>
  </sheetViews>
  <sheetFormatPr defaultRowHeight="14.4" x14ac:dyDescent="0.3"/>
  <cols>
    <col min="2" max="2" width="17" bestFit="1" customWidth="1"/>
    <col min="3" max="3" width="40.44140625" bestFit="1" customWidth="1"/>
    <col min="4" max="7" width="9.21875" customWidth="1"/>
    <col min="8" max="8" width="12" customWidth="1"/>
    <col min="9" max="9" width="9.21875" customWidth="1"/>
    <col min="10" max="10" width="17" bestFit="1" customWidth="1"/>
    <col min="11" max="11" width="40.44140625" bestFit="1" customWidth="1"/>
    <col min="12" max="12" width="8" bestFit="1" customWidth="1"/>
    <col min="20" max="20" width="29" customWidth="1"/>
  </cols>
  <sheetData>
    <row r="1" spans="1:23" ht="21" x14ac:dyDescent="0.4">
      <c r="B1" s="5" t="s">
        <v>125</v>
      </c>
      <c r="J1" s="5" t="s">
        <v>126</v>
      </c>
    </row>
    <row r="2" spans="1:23" x14ac:dyDescent="0.3">
      <c r="B2" t="s">
        <v>75</v>
      </c>
      <c r="C2" t="s">
        <v>76</v>
      </c>
      <c r="D2" t="s">
        <v>77</v>
      </c>
      <c r="E2" t="s">
        <v>78</v>
      </c>
      <c r="F2" t="s">
        <v>79</v>
      </c>
      <c r="G2" t="s">
        <v>80</v>
      </c>
      <c r="H2" t="s">
        <v>81</v>
      </c>
      <c r="J2" t="s">
        <v>75</v>
      </c>
      <c r="K2" t="s">
        <v>76</v>
      </c>
      <c r="L2" t="s">
        <v>77</v>
      </c>
      <c r="M2" t="s">
        <v>78</v>
      </c>
      <c r="N2" t="s">
        <v>79</v>
      </c>
      <c r="O2" t="s">
        <v>80</v>
      </c>
      <c r="P2" t="s">
        <v>82</v>
      </c>
      <c r="S2" t="s">
        <v>75</v>
      </c>
      <c r="T2" t="s">
        <v>76</v>
      </c>
      <c r="U2" t="s">
        <v>81</v>
      </c>
      <c r="V2" t="s">
        <v>82</v>
      </c>
      <c r="W2" t="s">
        <v>127</v>
      </c>
    </row>
    <row r="3" spans="1:23" x14ac:dyDescent="0.3">
      <c r="A3">
        <v>1</v>
      </c>
      <c r="B3">
        <v>0</v>
      </c>
      <c r="C3" t="s">
        <v>83</v>
      </c>
      <c r="D3">
        <v>239.36</v>
      </c>
      <c r="E3">
        <v>551.79</v>
      </c>
      <c r="F3" s="13">
        <v>9.3578225547919003E-2</v>
      </c>
      <c r="G3" s="13">
        <v>0.108707815362793</v>
      </c>
      <c r="H3" s="13">
        <v>0.86082334775672198</v>
      </c>
      <c r="J3">
        <v>0</v>
      </c>
      <c r="K3" t="s">
        <v>83</v>
      </c>
      <c r="L3">
        <v>196.66</v>
      </c>
      <c r="M3">
        <v>492.58</v>
      </c>
      <c r="N3" s="13">
        <v>9.1411944072586598E-2</v>
      </c>
      <c r="O3" s="13">
        <v>0.105148112017384</v>
      </c>
      <c r="P3" s="13">
        <v>0.86936362735141803</v>
      </c>
      <c r="S3">
        <v>0</v>
      </c>
      <c r="T3" t="s">
        <v>83</v>
      </c>
      <c r="U3" s="13">
        <v>0.86082334775672198</v>
      </c>
      <c r="V3" s="13">
        <v>0.86936362735141803</v>
      </c>
    </row>
    <row r="4" spans="1:23" x14ac:dyDescent="0.3">
      <c r="A4">
        <v>2</v>
      </c>
      <c r="B4">
        <v>1</v>
      </c>
      <c r="C4" t="s">
        <v>84</v>
      </c>
      <c r="D4">
        <v>106.02</v>
      </c>
      <c r="E4">
        <v>91.21</v>
      </c>
      <c r="F4" s="13">
        <v>4.1448711031878201E-2</v>
      </c>
      <c r="G4" s="13">
        <v>1.79692271321342E-2</v>
      </c>
      <c r="H4" s="13">
        <v>2.3066496253339599</v>
      </c>
      <c r="J4">
        <v>1</v>
      </c>
      <c r="K4" t="s">
        <v>84</v>
      </c>
      <c r="L4">
        <v>91.26</v>
      </c>
      <c r="M4">
        <v>88.29</v>
      </c>
      <c r="N4" s="13">
        <v>4.2419678714859403E-2</v>
      </c>
      <c r="O4" s="13">
        <v>1.8846739230206001E-2</v>
      </c>
      <c r="P4" s="13">
        <v>2.2507701834635001</v>
      </c>
      <c r="S4">
        <v>1</v>
      </c>
      <c r="T4" t="s">
        <v>84</v>
      </c>
      <c r="U4" s="13">
        <v>2.3066496253339599</v>
      </c>
      <c r="V4" s="13">
        <v>2.2507701834635001</v>
      </c>
    </row>
    <row r="5" spans="1:23" x14ac:dyDescent="0.3">
      <c r="A5">
        <v>3</v>
      </c>
      <c r="B5">
        <v>2</v>
      </c>
      <c r="C5" t="s">
        <v>85</v>
      </c>
      <c r="D5">
        <v>5.19</v>
      </c>
      <c r="E5">
        <v>8.52</v>
      </c>
      <c r="F5" s="13">
        <v>2.0290399005418601E-3</v>
      </c>
      <c r="G5" s="13">
        <v>1.67852006540712E-3</v>
      </c>
      <c r="H5" s="13">
        <v>1.2088267172723499</v>
      </c>
      <c r="J5">
        <v>2</v>
      </c>
      <c r="K5" t="s">
        <v>85</v>
      </c>
      <c r="L5" t="s">
        <v>86</v>
      </c>
      <c r="M5">
        <v>8.52</v>
      </c>
      <c r="N5" s="13" t="s">
        <v>86</v>
      </c>
      <c r="O5" s="13">
        <v>1.8187135376753301E-3</v>
      </c>
      <c r="P5" s="13" t="s">
        <v>86</v>
      </c>
      <c r="S5">
        <v>2</v>
      </c>
      <c r="T5" t="s">
        <v>85</v>
      </c>
      <c r="U5" s="13">
        <v>1.2088267172723499</v>
      </c>
      <c r="V5" s="13" t="s">
        <v>86</v>
      </c>
    </row>
    <row r="6" spans="1:23" x14ac:dyDescent="0.3">
      <c r="A6">
        <v>4</v>
      </c>
      <c r="B6">
        <v>3</v>
      </c>
      <c r="C6" t="s">
        <v>87</v>
      </c>
      <c r="D6">
        <v>1</v>
      </c>
      <c r="E6" t="s">
        <v>86</v>
      </c>
      <c r="F6" s="13">
        <v>3.9095181127974201E-4</v>
      </c>
      <c r="G6" s="13" t="s">
        <v>86</v>
      </c>
      <c r="H6" s="13" t="s">
        <v>86</v>
      </c>
      <c r="N6" s="13"/>
      <c r="O6" s="13"/>
      <c r="P6" s="13"/>
      <c r="S6">
        <v>3</v>
      </c>
      <c r="T6" t="s">
        <v>87</v>
      </c>
      <c r="U6" s="13" t="s">
        <v>86</v>
      </c>
      <c r="V6" s="13"/>
    </row>
    <row r="7" spans="1:23" x14ac:dyDescent="0.3">
      <c r="A7">
        <v>5</v>
      </c>
      <c r="B7">
        <v>4</v>
      </c>
      <c r="C7" t="s">
        <v>88</v>
      </c>
      <c r="D7">
        <v>6.18</v>
      </c>
      <c r="E7">
        <v>33.71</v>
      </c>
      <c r="F7" s="13">
        <v>2.4160821937087998E-3</v>
      </c>
      <c r="G7" s="13">
        <v>6.6411867846096302E-3</v>
      </c>
      <c r="H7" s="13">
        <v>0.36380277683318002</v>
      </c>
      <c r="J7">
        <v>4</v>
      </c>
      <c r="K7" t="s">
        <v>88</v>
      </c>
      <c r="L7">
        <v>6.18</v>
      </c>
      <c r="M7">
        <v>33.71</v>
      </c>
      <c r="N7" s="13">
        <v>2.87260151717983E-3</v>
      </c>
      <c r="O7" s="13">
        <v>7.1958724595112102E-3</v>
      </c>
      <c r="P7" s="13">
        <v>0.399201282866394</v>
      </c>
      <c r="S7">
        <v>4</v>
      </c>
      <c r="T7" t="s">
        <v>88</v>
      </c>
      <c r="U7" s="13">
        <v>0.36380277683318002</v>
      </c>
      <c r="V7" s="13">
        <v>0.399201282866394</v>
      </c>
    </row>
    <row r="8" spans="1:23" x14ac:dyDescent="0.3">
      <c r="A8">
        <v>6</v>
      </c>
      <c r="B8">
        <v>5</v>
      </c>
      <c r="C8" t="s">
        <v>89</v>
      </c>
      <c r="D8" t="s">
        <v>86</v>
      </c>
      <c r="E8">
        <v>13.47</v>
      </c>
      <c r="F8" s="13" t="s">
        <v>86</v>
      </c>
      <c r="G8" s="13">
        <v>2.6537165822809799E-3</v>
      </c>
      <c r="H8" s="13" t="s">
        <v>86</v>
      </c>
      <c r="J8">
        <v>5</v>
      </c>
      <c r="K8" t="s">
        <v>89</v>
      </c>
      <c r="L8" t="s">
        <v>86</v>
      </c>
      <c r="M8">
        <v>13.47</v>
      </c>
      <c r="N8" s="13" t="s">
        <v>86</v>
      </c>
      <c r="O8" s="13">
        <v>2.8753604873810699E-3</v>
      </c>
      <c r="P8" s="13" t="s">
        <v>86</v>
      </c>
      <c r="S8">
        <v>5</v>
      </c>
      <c r="T8" t="s">
        <v>89</v>
      </c>
      <c r="U8" s="13" t="s">
        <v>86</v>
      </c>
      <c r="V8" s="13" t="s">
        <v>86</v>
      </c>
    </row>
    <row r="9" spans="1:23" x14ac:dyDescent="0.3">
      <c r="A9">
        <v>7</v>
      </c>
      <c r="B9">
        <v>6</v>
      </c>
      <c r="C9" t="s">
        <v>90</v>
      </c>
      <c r="D9" t="s">
        <v>86</v>
      </c>
      <c r="E9">
        <v>19.559999999999999</v>
      </c>
      <c r="F9" s="13" t="s">
        <v>86</v>
      </c>
      <c r="G9" s="13">
        <v>3.85350381213184E-3</v>
      </c>
      <c r="H9" s="13" t="s">
        <v>86</v>
      </c>
      <c r="J9">
        <v>6</v>
      </c>
      <c r="K9" t="s">
        <v>90</v>
      </c>
      <c r="L9" t="s">
        <v>86</v>
      </c>
      <c r="M9">
        <v>19.559999999999999</v>
      </c>
      <c r="N9" s="13" t="s">
        <v>86</v>
      </c>
      <c r="O9" s="13">
        <v>4.1753564315645001E-3</v>
      </c>
      <c r="P9" s="13" t="s">
        <v>86</v>
      </c>
      <c r="S9">
        <v>6</v>
      </c>
      <c r="T9" t="s">
        <v>90</v>
      </c>
      <c r="U9" s="13" t="s">
        <v>86</v>
      </c>
      <c r="V9" s="13" t="s">
        <v>86</v>
      </c>
    </row>
    <row r="10" spans="1:23" x14ac:dyDescent="0.3">
      <c r="A10">
        <v>8</v>
      </c>
      <c r="B10">
        <v>9</v>
      </c>
      <c r="C10" t="s">
        <v>91</v>
      </c>
      <c r="D10">
        <v>9.67</v>
      </c>
      <c r="E10">
        <v>4.79</v>
      </c>
      <c r="F10" s="13">
        <v>3.7805040150751001E-3</v>
      </c>
      <c r="G10" s="13">
        <v>9.4367501329813402E-4</v>
      </c>
      <c r="H10" s="13">
        <v>4.0061503820709197</v>
      </c>
      <c r="J10">
        <v>9</v>
      </c>
      <c r="K10" t="s">
        <v>91</v>
      </c>
      <c r="L10">
        <v>5.28</v>
      </c>
      <c r="M10">
        <v>4.79</v>
      </c>
      <c r="N10" s="13">
        <v>2.45426149040607E-3</v>
      </c>
      <c r="O10" s="13">
        <v>1.02249270486677E-3</v>
      </c>
      <c r="P10" s="13">
        <v>2.4002728613363198</v>
      </c>
      <c r="S10">
        <v>9</v>
      </c>
      <c r="T10" t="s">
        <v>91</v>
      </c>
      <c r="U10" s="13">
        <v>4.0061503820709197</v>
      </c>
      <c r="V10" s="13">
        <v>2.4002728613363198</v>
      </c>
    </row>
    <row r="11" spans="1:23" x14ac:dyDescent="0.3">
      <c r="A11">
        <v>9</v>
      </c>
      <c r="B11">
        <v>10</v>
      </c>
      <c r="C11" t="s">
        <v>92</v>
      </c>
      <c r="D11">
        <v>61.78</v>
      </c>
      <c r="E11">
        <v>279.95</v>
      </c>
      <c r="F11" s="13">
        <v>2.4153002900862398E-2</v>
      </c>
      <c r="G11" s="13">
        <v>5.5152780787643602E-2</v>
      </c>
      <c r="H11" s="13">
        <v>0.43792901383992699</v>
      </c>
      <c r="J11">
        <v>10</v>
      </c>
      <c r="K11" t="s">
        <v>92</v>
      </c>
      <c r="L11">
        <v>61.78</v>
      </c>
      <c r="M11">
        <v>261.25</v>
      </c>
      <c r="N11" s="13">
        <v>2.8716718726758898E-2</v>
      </c>
      <c r="O11" s="13">
        <v>5.57674779011363E-2</v>
      </c>
      <c r="P11" s="13">
        <v>0.51493665856052295</v>
      </c>
      <c r="S11">
        <v>10</v>
      </c>
      <c r="T11" t="s">
        <v>92</v>
      </c>
      <c r="U11" s="13">
        <v>0.43792901383992699</v>
      </c>
      <c r="V11" s="13">
        <v>0.51493665856052295</v>
      </c>
    </row>
    <row r="12" spans="1:23" x14ac:dyDescent="0.3">
      <c r="A12">
        <v>10</v>
      </c>
      <c r="B12">
        <v>11</v>
      </c>
      <c r="C12" t="s">
        <v>93</v>
      </c>
      <c r="D12">
        <v>21</v>
      </c>
      <c r="E12">
        <v>11.12</v>
      </c>
      <c r="F12" s="13">
        <v>8.2099880368745708E-3</v>
      </c>
      <c r="G12" s="13">
        <v>2.1907444985125799E-3</v>
      </c>
      <c r="H12" s="13">
        <v>3.7475789816881</v>
      </c>
      <c r="J12">
        <v>11</v>
      </c>
      <c r="K12" t="s">
        <v>93</v>
      </c>
      <c r="L12">
        <v>21</v>
      </c>
      <c r="M12">
        <v>8</v>
      </c>
      <c r="N12" s="13">
        <v>9.7612672913877704E-3</v>
      </c>
      <c r="O12" s="13">
        <v>1.70771224194867E-3</v>
      </c>
      <c r="P12" s="13">
        <v>5.7159906989067402</v>
      </c>
      <c r="S12">
        <v>11</v>
      </c>
      <c r="T12" t="s">
        <v>93</v>
      </c>
      <c r="U12" s="13">
        <v>3.7475789816881</v>
      </c>
      <c r="V12" s="13">
        <v>5.7159906989067402</v>
      </c>
    </row>
    <row r="13" spans="1:23" x14ac:dyDescent="0.3">
      <c r="A13">
        <v>11</v>
      </c>
      <c r="B13">
        <v>13</v>
      </c>
      <c r="C13" t="s">
        <v>94</v>
      </c>
      <c r="D13">
        <v>15.81</v>
      </c>
      <c r="E13">
        <v>53.72</v>
      </c>
      <c r="F13" s="13">
        <v>6.1809481363327198E-3</v>
      </c>
      <c r="G13" s="13">
        <v>1.0583344825548201E-2</v>
      </c>
      <c r="H13" s="13">
        <v>0.584025961377722</v>
      </c>
      <c r="J13">
        <v>13</v>
      </c>
      <c r="K13" t="s">
        <v>94</v>
      </c>
      <c r="L13">
        <v>15.81</v>
      </c>
      <c r="M13">
        <v>53.72</v>
      </c>
      <c r="N13" s="13">
        <v>7.3488398036590796E-3</v>
      </c>
      <c r="O13" s="13">
        <v>1.1467287704685299E-2</v>
      </c>
      <c r="P13" s="13">
        <v>0.64085248342173196</v>
      </c>
      <c r="S13">
        <v>13</v>
      </c>
      <c r="T13" t="s">
        <v>94</v>
      </c>
      <c r="U13" s="13">
        <v>0.584025961377722</v>
      </c>
      <c r="V13" s="13">
        <v>0.64085248342173196</v>
      </c>
      <c r="W13" s="13">
        <v>0.66970290076000705</v>
      </c>
    </row>
    <row r="14" spans="1:23" x14ac:dyDescent="0.3">
      <c r="A14">
        <v>12</v>
      </c>
      <c r="B14">
        <v>14</v>
      </c>
      <c r="C14" t="s">
        <v>95</v>
      </c>
      <c r="D14">
        <v>28.04</v>
      </c>
      <c r="E14">
        <v>67.290000000000006</v>
      </c>
      <c r="F14" s="13">
        <v>1.0962288788283999E-2</v>
      </c>
      <c r="G14" s="13">
        <v>1.3256762347564E-2</v>
      </c>
      <c r="H14" s="13">
        <v>0.82692051806287004</v>
      </c>
      <c r="J14">
        <v>14</v>
      </c>
      <c r="K14" t="s">
        <v>95</v>
      </c>
      <c r="L14">
        <v>28.04</v>
      </c>
      <c r="M14">
        <v>54.7</v>
      </c>
      <c r="N14" s="13">
        <v>1.30336159452625E-2</v>
      </c>
      <c r="O14" s="13">
        <v>1.1676482454324E-2</v>
      </c>
      <c r="P14" s="13">
        <v>1.1162279390430601</v>
      </c>
      <c r="S14">
        <v>14</v>
      </c>
      <c r="T14" t="s">
        <v>95</v>
      </c>
      <c r="U14" s="13">
        <v>0.82692051806287004</v>
      </c>
      <c r="V14" s="13">
        <v>1.1162279390430601</v>
      </c>
      <c r="W14" s="13">
        <v>1.2714081297497903</v>
      </c>
    </row>
    <row r="15" spans="1:23" x14ac:dyDescent="0.3">
      <c r="A15">
        <v>13</v>
      </c>
      <c r="B15">
        <v>15</v>
      </c>
      <c r="C15" t="s">
        <v>96</v>
      </c>
      <c r="D15">
        <v>57.25</v>
      </c>
      <c r="E15">
        <v>238.85</v>
      </c>
      <c r="F15" s="13">
        <v>2.23819911957652E-2</v>
      </c>
      <c r="G15" s="13">
        <v>4.7055694556630397E-2</v>
      </c>
      <c r="H15" s="13">
        <v>0.47564893912742101</v>
      </c>
      <c r="J15">
        <v>15</v>
      </c>
      <c r="K15" t="s">
        <v>96</v>
      </c>
      <c r="L15">
        <v>40.36</v>
      </c>
      <c r="M15">
        <v>172.38</v>
      </c>
      <c r="N15" s="13">
        <v>1.8760226089543398E-2</v>
      </c>
      <c r="O15" s="13">
        <v>3.6796929533388999E-2</v>
      </c>
      <c r="P15" s="13">
        <v>0.50983129101901303</v>
      </c>
      <c r="S15">
        <v>15</v>
      </c>
      <c r="T15" t="s">
        <v>96</v>
      </c>
      <c r="U15" s="13">
        <v>0.47564893912742101</v>
      </c>
      <c r="V15" s="13">
        <v>0.50983129101901303</v>
      </c>
      <c r="W15" s="13">
        <v>0.54617319555020372</v>
      </c>
    </row>
    <row r="16" spans="1:23" x14ac:dyDescent="0.3">
      <c r="A16">
        <v>14</v>
      </c>
      <c r="B16">
        <v>16</v>
      </c>
      <c r="C16" t="s">
        <v>97</v>
      </c>
      <c r="D16">
        <v>1.17</v>
      </c>
      <c r="E16">
        <v>20</v>
      </c>
      <c r="F16" s="13">
        <v>4.5741361919729797E-4</v>
      </c>
      <c r="G16" s="13">
        <v>3.9401879469650701E-3</v>
      </c>
      <c r="H16" s="13">
        <v>0.116089289484178</v>
      </c>
      <c r="J16">
        <v>16</v>
      </c>
      <c r="K16" t="s">
        <v>97</v>
      </c>
      <c r="L16" t="s">
        <v>86</v>
      </c>
      <c r="M16">
        <v>20</v>
      </c>
      <c r="N16" s="13" t="s">
        <v>86</v>
      </c>
      <c r="O16" s="13">
        <v>4.26928060487168E-3</v>
      </c>
      <c r="P16" s="13" t="s">
        <v>86</v>
      </c>
      <c r="S16">
        <v>16</v>
      </c>
      <c r="T16" t="s">
        <v>97</v>
      </c>
      <c r="U16" s="13">
        <v>0.116089289484178</v>
      </c>
      <c r="V16" s="13" t="s">
        <v>86</v>
      </c>
    </row>
    <row r="17" spans="1:23" x14ac:dyDescent="0.3">
      <c r="A17">
        <v>15</v>
      </c>
      <c r="B17">
        <v>17</v>
      </c>
      <c r="C17" t="s">
        <v>98</v>
      </c>
      <c r="D17">
        <v>15.36</v>
      </c>
      <c r="E17">
        <v>37.049999999999997</v>
      </c>
      <c r="F17" s="13">
        <v>6.0050198212568302E-3</v>
      </c>
      <c r="G17" s="13">
        <v>7.2991981717527897E-3</v>
      </c>
      <c r="H17" s="13">
        <v>0.82269581945256498</v>
      </c>
      <c r="J17">
        <v>17</v>
      </c>
      <c r="K17" t="s">
        <v>98</v>
      </c>
      <c r="L17">
        <v>15.36</v>
      </c>
      <c r="M17">
        <v>34.619999999999997</v>
      </c>
      <c r="N17" s="13">
        <v>7.1396697902721996E-3</v>
      </c>
      <c r="O17" s="13">
        <v>7.3901247270328702E-3</v>
      </c>
      <c r="P17" s="13">
        <v>0.96610951154254399</v>
      </c>
      <c r="S17">
        <v>17</v>
      </c>
      <c r="T17" t="s">
        <v>98</v>
      </c>
      <c r="U17" s="13">
        <v>0.82269581945256498</v>
      </c>
      <c r="V17" s="13">
        <v>0.96610951154254399</v>
      </c>
    </row>
    <row r="18" spans="1:23" x14ac:dyDescent="0.3">
      <c r="A18">
        <v>16</v>
      </c>
      <c r="B18">
        <v>18</v>
      </c>
      <c r="C18" t="s">
        <v>99</v>
      </c>
      <c r="D18">
        <v>8.07</v>
      </c>
      <c r="E18">
        <v>3</v>
      </c>
      <c r="F18" s="13">
        <v>3.1549811170275199E-3</v>
      </c>
      <c r="G18" s="13">
        <v>5.9102819204476101E-4</v>
      </c>
      <c r="H18" s="13">
        <v>5.3381228839733197</v>
      </c>
      <c r="J18">
        <v>18</v>
      </c>
      <c r="K18" t="s">
        <v>99</v>
      </c>
      <c r="L18">
        <v>1.88</v>
      </c>
      <c r="M18">
        <v>3</v>
      </c>
      <c r="N18" s="13">
        <v>8.7386583370519097E-4</v>
      </c>
      <c r="O18" s="13">
        <v>6.4039209073075097E-4</v>
      </c>
      <c r="P18" s="13">
        <v>1.36457936685012</v>
      </c>
      <c r="S18">
        <v>18</v>
      </c>
      <c r="T18" t="s">
        <v>99</v>
      </c>
      <c r="U18" s="13">
        <v>5.3381228839733197</v>
      </c>
      <c r="V18" s="13">
        <v>1.36457936685012</v>
      </c>
    </row>
    <row r="19" spans="1:23" x14ac:dyDescent="0.3">
      <c r="A19">
        <v>17</v>
      </c>
      <c r="B19">
        <v>20</v>
      </c>
      <c r="C19" t="s">
        <v>100</v>
      </c>
      <c r="D19">
        <v>1</v>
      </c>
      <c r="E19">
        <v>3.88</v>
      </c>
      <c r="F19" s="13">
        <v>3.9095181127974201E-4</v>
      </c>
      <c r="G19" s="13">
        <v>7.6439646171122403E-4</v>
      </c>
      <c r="H19" s="13">
        <v>0.51145162342135098</v>
      </c>
      <c r="J19">
        <v>20</v>
      </c>
      <c r="K19" t="s">
        <v>100</v>
      </c>
      <c r="L19">
        <v>1</v>
      </c>
      <c r="M19">
        <v>3.88</v>
      </c>
      <c r="N19" s="13">
        <v>4.6482225197084598E-4</v>
      </c>
      <c r="O19" s="13">
        <v>8.2824043734510495E-4</v>
      </c>
      <c r="P19" s="13">
        <v>0.56121656346654303</v>
      </c>
      <c r="S19">
        <v>20</v>
      </c>
      <c r="T19" t="s">
        <v>100</v>
      </c>
      <c r="U19" s="13">
        <v>0.51145162342135098</v>
      </c>
      <c r="V19" s="13">
        <v>0.56121656346654303</v>
      </c>
    </row>
    <row r="20" spans="1:23" x14ac:dyDescent="0.3">
      <c r="A20">
        <v>18</v>
      </c>
      <c r="B20">
        <v>30</v>
      </c>
      <c r="C20" t="s">
        <v>101</v>
      </c>
      <c r="D20">
        <v>6.27</v>
      </c>
      <c r="E20" t="s">
        <v>86</v>
      </c>
      <c r="F20" s="13">
        <v>2.45126785672398E-3</v>
      </c>
      <c r="G20" s="13" t="s">
        <v>86</v>
      </c>
      <c r="H20" s="13" t="s">
        <v>86</v>
      </c>
      <c r="J20">
        <v>30</v>
      </c>
      <c r="K20" t="s">
        <v>101</v>
      </c>
      <c r="L20">
        <v>6.27</v>
      </c>
      <c r="M20" t="s">
        <v>86</v>
      </c>
      <c r="N20" s="13">
        <v>2.9144355198572102E-3</v>
      </c>
      <c r="O20" s="13" t="s">
        <v>86</v>
      </c>
      <c r="P20" s="13" t="s">
        <v>86</v>
      </c>
      <c r="S20">
        <v>30</v>
      </c>
      <c r="T20" t="s">
        <v>101</v>
      </c>
      <c r="U20" s="13" t="s">
        <v>86</v>
      </c>
      <c r="V20" s="13" t="s">
        <v>86</v>
      </c>
    </row>
    <row r="21" spans="1:23" x14ac:dyDescent="0.3">
      <c r="A21">
        <v>19</v>
      </c>
      <c r="B21">
        <v>36</v>
      </c>
      <c r="C21" t="s">
        <v>102</v>
      </c>
      <c r="D21">
        <v>10.01</v>
      </c>
      <c r="E21">
        <v>112.08</v>
      </c>
      <c r="F21" s="13">
        <v>3.9134276309102101E-3</v>
      </c>
      <c r="G21" s="13">
        <v>2.20808132547923E-2</v>
      </c>
      <c r="H21" s="13">
        <v>0.17723204239594201</v>
      </c>
      <c r="J21">
        <v>36</v>
      </c>
      <c r="K21" t="s">
        <v>102</v>
      </c>
      <c r="L21">
        <v>10.01</v>
      </c>
      <c r="M21">
        <v>112.08</v>
      </c>
      <c r="N21" s="13">
        <v>4.6528707422281703E-3</v>
      </c>
      <c r="O21" s="13">
        <v>2.39250485097009E-2</v>
      </c>
      <c r="P21" s="13">
        <v>0.19447696168062401</v>
      </c>
      <c r="S21">
        <v>36</v>
      </c>
      <c r="T21" t="s">
        <v>102</v>
      </c>
      <c r="U21" s="13">
        <v>0.17723204239594201</v>
      </c>
      <c r="V21" s="13">
        <v>0.19447696168062401</v>
      </c>
      <c r="W21" s="12">
        <v>0.21063236064131088</v>
      </c>
    </row>
    <row r="22" spans="1:23" x14ac:dyDescent="0.3">
      <c r="A22">
        <v>20</v>
      </c>
      <c r="B22">
        <v>37</v>
      </c>
      <c r="C22" t="s">
        <v>103</v>
      </c>
      <c r="D22" t="s">
        <v>86</v>
      </c>
      <c r="E22">
        <v>12.92</v>
      </c>
      <c r="F22" s="13" t="s">
        <v>86</v>
      </c>
      <c r="G22" s="13">
        <v>2.5453614137394402E-3</v>
      </c>
      <c r="H22" s="13" t="s">
        <v>86</v>
      </c>
      <c r="J22">
        <v>37</v>
      </c>
      <c r="K22" t="s">
        <v>103</v>
      </c>
      <c r="L22" t="s">
        <v>86</v>
      </c>
      <c r="M22">
        <v>12.92</v>
      </c>
      <c r="N22" s="13" t="s">
        <v>86</v>
      </c>
      <c r="O22" s="13">
        <v>2.7579552707471E-3</v>
      </c>
      <c r="P22" s="13" t="s">
        <v>86</v>
      </c>
      <c r="S22">
        <v>37</v>
      </c>
      <c r="T22" t="s">
        <v>103</v>
      </c>
      <c r="U22" s="13" t="s">
        <v>86</v>
      </c>
      <c r="V22" s="13" t="s">
        <v>86</v>
      </c>
      <c r="W22" s="12"/>
    </row>
    <row r="23" spans="1:23" x14ac:dyDescent="0.3">
      <c r="A23">
        <v>21</v>
      </c>
      <c r="B23">
        <v>38</v>
      </c>
      <c r="C23" t="s">
        <v>104</v>
      </c>
      <c r="D23" t="s">
        <v>86</v>
      </c>
      <c r="E23">
        <v>2.5099999999999998</v>
      </c>
      <c r="F23" s="13" t="s">
        <v>86</v>
      </c>
      <c r="G23" s="13">
        <v>4.9449358734411598E-4</v>
      </c>
      <c r="H23" s="13" t="s">
        <v>86</v>
      </c>
      <c r="J23">
        <v>38</v>
      </c>
      <c r="K23" t="s">
        <v>104</v>
      </c>
      <c r="L23" t="s">
        <v>86</v>
      </c>
      <c r="M23">
        <v>2.5099999999999998</v>
      </c>
      <c r="N23" s="13" t="s">
        <v>86</v>
      </c>
      <c r="O23" s="13">
        <v>5.3579471591139497E-4</v>
      </c>
      <c r="P23" s="13" t="s">
        <v>86</v>
      </c>
      <c r="S23">
        <v>38</v>
      </c>
      <c r="T23" t="s">
        <v>104</v>
      </c>
      <c r="U23" s="13" t="s">
        <v>86</v>
      </c>
      <c r="V23" s="13" t="s">
        <v>86</v>
      </c>
      <c r="W23" s="12"/>
    </row>
    <row r="24" spans="1:23" x14ac:dyDescent="0.3">
      <c r="A24">
        <v>22</v>
      </c>
      <c r="B24">
        <v>41</v>
      </c>
      <c r="C24" t="s">
        <v>105</v>
      </c>
      <c r="D24">
        <v>11.69</v>
      </c>
      <c r="E24">
        <v>50.73</v>
      </c>
      <c r="F24" s="13">
        <v>4.5702266738601796E-3</v>
      </c>
      <c r="G24" s="13">
        <v>9.9942867274768997E-3</v>
      </c>
      <c r="H24" s="13">
        <v>0.45728392615507402</v>
      </c>
      <c r="J24">
        <v>41</v>
      </c>
      <c r="K24" t="s">
        <v>105</v>
      </c>
      <c r="L24">
        <v>11.69</v>
      </c>
      <c r="M24">
        <v>50.73</v>
      </c>
      <c r="N24" s="13">
        <v>5.4337721255391901E-3</v>
      </c>
      <c r="O24" s="13">
        <v>1.0829030254257001E-2</v>
      </c>
      <c r="P24" s="13">
        <v>0.50177827542804398</v>
      </c>
      <c r="S24">
        <v>41</v>
      </c>
      <c r="T24" t="s">
        <v>105</v>
      </c>
      <c r="U24" s="13">
        <v>0.45728392615507402</v>
      </c>
      <c r="V24" s="13">
        <v>0.50177827542804398</v>
      </c>
      <c r="W24" s="13">
        <v>0.57153647243229955</v>
      </c>
    </row>
    <row r="25" spans="1:23" x14ac:dyDescent="0.3">
      <c r="A25">
        <v>23</v>
      </c>
      <c r="B25">
        <v>42</v>
      </c>
      <c r="C25" t="s">
        <v>106</v>
      </c>
      <c r="D25">
        <v>33.36</v>
      </c>
      <c r="E25">
        <v>111.39</v>
      </c>
      <c r="F25" s="13">
        <v>1.30421524242922E-2</v>
      </c>
      <c r="G25" s="13">
        <v>2.1944876770621999E-2</v>
      </c>
      <c r="H25" s="13">
        <v>0.59431422471016004</v>
      </c>
      <c r="J25">
        <v>42</v>
      </c>
      <c r="K25" t="s">
        <v>106</v>
      </c>
      <c r="L25">
        <v>21.14</v>
      </c>
      <c r="M25">
        <v>105.28</v>
      </c>
      <c r="N25" s="13">
        <v>9.8263424066636906E-3</v>
      </c>
      <c r="O25" s="13">
        <v>2.2473493104044499E-2</v>
      </c>
      <c r="P25" s="13">
        <v>0.43724143644119401</v>
      </c>
      <c r="S25">
        <v>42</v>
      </c>
      <c r="T25" t="s">
        <v>106</v>
      </c>
      <c r="U25" s="13">
        <v>0.59431422471016004</v>
      </c>
      <c r="V25" s="13">
        <v>0.43724143644119401</v>
      </c>
      <c r="W25" s="13">
        <v>0.49802759589712009</v>
      </c>
    </row>
    <row r="26" spans="1:23" x14ac:dyDescent="0.3">
      <c r="A26">
        <v>24</v>
      </c>
      <c r="B26" s="6">
        <v>43</v>
      </c>
      <c r="C26" t="s">
        <v>107</v>
      </c>
      <c r="D26">
        <v>3.12</v>
      </c>
      <c r="E26">
        <v>1.58</v>
      </c>
      <c r="F26" s="13">
        <v>1.2197696511927899E-3</v>
      </c>
      <c r="G26" s="13">
        <v>3.1127484781024101E-4</v>
      </c>
      <c r="H26" s="13">
        <v>3.9186258053730998</v>
      </c>
      <c r="J26" s="6">
        <v>43</v>
      </c>
      <c r="K26" t="s">
        <v>107</v>
      </c>
      <c r="L26">
        <v>3.12</v>
      </c>
      <c r="M26">
        <v>1.58</v>
      </c>
      <c r="N26" s="13">
        <v>1.4502454261490401E-3</v>
      </c>
      <c r="O26" s="13">
        <v>3.3727316778486198E-4</v>
      </c>
      <c r="P26" s="13">
        <v>4.29991343715227</v>
      </c>
      <c r="S26">
        <v>43</v>
      </c>
      <c r="T26" t="s">
        <v>107</v>
      </c>
      <c r="U26" s="13">
        <v>3.9186258053730998</v>
      </c>
      <c r="V26" s="13">
        <v>4.29991343715227</v>
      </c>
      <c r="W26" s="13">
        <v>4.8976958110388917</v>
      </c>
    </row>
    <row r="27" spans="1:23" x14ac:dyDescent="0.3">
      <c r="A27">
        <v>25</v>
      </c>
      <c r="B27">
        <v>45</v>
      </c>
      <c r="C27" t="s">
        <v>108</v>
      </c>
      <c r="D27">
        <v>13.89</v>
      </c>
      <c r="E27">
        <v>144.69</v>
      </c>
      <c r="F27" s="13">
        <v>5.4303206586756103E-3</v>
      </c>
      <c r="G27" s="13">
        <v>2.85052897023188E-2</v>
      </c>
      <c r="H27" s="13">
        <v>0.19050220907714099</v>
      </c>
      <c r="J27">
        <v>45</v>
      </c>
      <c r="K27" t="s">
        <v>108</v>
      </c>
      <c r="L27">
        <v>13.89</v>
      </c>
      <c r="M27">
        <v>144.69</v>
      </c>
      <c r="N27" s="13">
        <v>6.4563810798750603E-3</v>
      </c>
      <c r="O27" s="13">
        <v>3.0886110535944099E-2</v>
      </c>
      <c r="P27" s="13">
        <v>0.20903833366656399</v>
      </c>
      <c r="S27">
        <v>45</v>
      </c>
      <c r="T27" t="s">
        <v>108</v>
      </c>
      <c r="U27" s="13">
        <v>0.19050220907714099</v>
      </c>
      <c r="V27" s="13">
        <v>0.20903833366656399</v>
      </c>
      <c r="W27" s="13">
        <v>0.23402337278556737</v>
      </c>
    </row>
    <row r="28" spans="1:23" x14ac:dyDescent="0.3">
      <c r="A28">
        <v>26</v>
      </c>
      <c r="B28">
        <v>47</v>
      </c>
      <c r="C28" t="s">
        <v>109</v>
      </c>
      <c r="D28" t="s">
        <v>86</v>
      </c>
      <c r="E28">
        <v>8.66</v>
      </c>
      <c r="F28" s="13" t="s">
        <v>86</v>
      </c>
      <c r="G28" s="13">
        <v>1.7061013810358799E-3</v>
      </c>
      <c r="H28" s="13" t="s">
        <v>86</v>
      </c>
      <c r="N28" s="13"/>
      <c r="O28" s="13"/>
      <c r="P28" s="13"/>
      <c r="S28">
        <v>47</v>
      </c>
      <c r="T28" t="s">
        <v>109</v>
      </c>
      <c r="U28" s="13" t="s">
        <v>86</v>
      </c>
      <c r="V28" s="13"/>
    </row>
    <row r="29" spans="1:23" x14ac:dyDescent="0.3">
      <c r="A29">
        <v>27</v>
      </c>
      <c r="B29">
        <v>49</v>
      </c>
      <c r="C29" t="s">
        <v>110</v>
      </c>
      <c r="D29">
        <v>9.9700000000000006</v>
      </c>
      <c r="E29" t="s">
        <v>86</v>
      </c>
      <c r="F29" s="13">
        <v>3.8977895584590199E-3</v>
      </c>
      <c r="G29" s="13" t="s">
        <v>86</v>
      </c>
      <c r="H29" s="13" t="s">
        <v>86</v>
      </c>
      <c r="J29">
        <v>49</v>
      </c>
      <c r="K29" t="s">
        <v>110</v>
      </c>
      <c r="L29">
        <v>9.9700000000000006</v>
      </c>
      <c r="M29" t="s">
        <v>86</v>
      </c>
      <c r="N29" s="13">
        <v>4.6342778521493398E-3</v>
      </c>
      <c r="O29" s="13" t="s">
        <v>86</v>
      </c>
      <c r="P29" s="13" t="s">
        <v>86</v>
      </c>
      <c r="S29">
        <v>49</v>
      </c>
      <c r="T29" t="s">
        <v>110</v>
      </c>
      <c r="U29" s="13" t="s">
        <v>86</v>
      </c>
      <c r="V29" s="13" t="s">
        <v>86</v>
      </c>
    </row>
    <row r="30" spans="1:23" x14ac:dyDescent="0.3">
      <c r="A30">
        <v>28</v>
      </c>
      <c r="B30">
        <v>50</v>
      </c>
      <c r="C30" t="s">
        <v>111</v>
      </c>
      <c r="D30" t="s">
        <v>86</v>
      </c>
      <c r="E30">
        <v>1.1499999999999999</v>
      </c>
      <c r="F30" s="13" t="s">
        <v>86</v>
      </c>
      <c r="G30" s="13">
        <v>2.26560806950492E-4</v>
      </c>
      <c r="H30" s="13" t="s">
        <v>86</v>
      </c>
      <c r="J30">
        <v>50</v>
      </c>
      <c r="K30" t="s">
        <v>111</v>
      </c>
      <c r="L30" t="s">
        <v>86</v>
      </c>
      <c r="M30">
        <v>1.1499999999999999</v>
      </c>
      <c r="N30" s="13" t="s">
        <v>86</v>
      </c>
      <c r="O30" s="13">
        <v>2.45483634780121E-4</v>
      </c>
      <c r="P30" s="13" t="s">
        <v>86</v>
      </c>
      <c r="S30">
        <v>50</v>
      </c>
      <c r="T30" t="s">
        <v>111</v>
      </c>
      <c r="U30" s="13" t="s">
        <v>86</v>
      </c>
      <c r="V30" s="13" t="s">
        <v>86</v>
      </c>
    </row>
    <row r="31" spans="1:23" x14ac:dyDescent="0.3">
      <c r="A31">
        <v>29</v>
      </c>
      <c r="B31">
        <v>52</v>
      </c>
      <c r="C31" t="s">
        <v>112</v>
      </c>
      <c r="D31" t="s">
        <v>86</v>
      </c>
      <c r="E31">
        <v>11.1</v>
      </c>
      <c r="F31" s="13" t="s">
        <v>86</v>
      </c>
      <c r="G31" s="13">
        <v>2.1868043105656102E-3</v>
      </c>
      <c r="H31" s="13" t="s">
        <v>86</v>
      </c>
      <c r="J31">
        <v>52</v>
      </c>
      <c r="K31" t="s">
        <v>112</v>
      </c>
      <c r="L31" t="s">
        <v>86</v>
      </c>
      <c r="M31">
        <v>8.1300000000000008</v>
      </c>
      <c r="N31" s="13" t="s">
        <v>86</v>
      </c>
      <c r="O31" s="13">
        <v>1.7354625658803401E-3</v>
      </c>
      <c r="P31" s="13" t="s">
        <v>86</v>
      </c>
      <c r="S31">
        <v>52</v>
      </c>
      <c r="T31" t="s">
        <v>112</v>
      </c>
      <c r="U31" s="13" t="s">
        <v>86</v>
      </c>
      <c r="V31" s="13" t="s">
        <v>86</v>
      </c>
    </row>
    <row r="32" spans="1:23" x14ac:dyDescent="0.3">
      <c r="A32">
        <v>30</v>
      </c>
      <c r="B32">
        <v>53</v>
      </c>
      <c r="C32" t="s">
        <v>113</v>
      </c>
      <c r="D32">
        <v>40.65</v>
      </c>
      <c r="E32">
        <v>177.67</v>
      </c>
      <c r="F32" s="13">
        <v>1.5892191128521499E-2</v>
      </c>
      <c r="G32" s="13">
        <v>3.5002659626864198E-2</v>
      </c>
      <c r="H32" s="13">
        <v>0.45402810237666602</v>
      </c>
      <c r="J32">
        <v>53</v>
      </c>
      <c r="K32" t="s">
        <v>113</v>
      </c>
      <c r="L32">
        <v>40.65</v>
      </c>
      <c r="M32">
        <v>176.61</v>
      </c>
      <c r="N32" s="13">
        <v>1.8895024542614901E-2</v>
      </c>
      <c r="O32" s="13">
        <v>3.76998823813193E-2</v>
      </c>
      <c r="P32" s="13">
        <v>0.50119584861032795</v>
      </c>
      <c r="S32">
        <v>53</v>
      </c>
      <c r="T32" t="s">
        <v>113</v>
      </c>
      <c r="U32" s="13">
        <v>0.45402810237666602</v>
      </c>
      <c r="V32" s="13">
        <v>0.50119584861032795</v>
      </c>
      <c r="W32" s="13">
        <v>0.57087307549953392</v>
      </c>
    </row>
    <row r="33" spans="1:23" x14ac:dyDescent="0.3">
      <c r="A33">
        <v>31</v>
      </c>
      <c r="C33" t="s">
        <v>114</v>
      </c>
      <c r="D33" t="s">
        <v>86</v>
      </c>
      <c r="E33">
        <v>0</v>
      </c>
      <c r="F33" s="13" t="s">
        <v>86</v>
      </c>
      <c r="G33" s="13">
        <v>0</v>
      </c>
      <c r="H33" s="13" t="s">
        <v>86</v>
      </c>
      <c r="J33" s="6"/>
      <c r="K33" t="s">
        <v>114</v>
      </c>
      <c r="L33" t="s">
        <v>86</v>
      </c>
      <c r="M33">
        <v>0</v>
      </c>
      <c r="N33" s="13" t="s">
        <v>86</v>
      </c>
      <c r="O33" s="13">
        <v>0</v>
      </c>
      <c r="P33" s="13" t="s">
        <v>86</v>
      </c>
      <c r="T33" t="s">
        <v>114</v>
      </c>
      <c r="U33" s="13" t="s">
        <v>86</v>
      </c>
      <c r="V33" s="13" t="s">
        <v>86</v>
      </c>
    </row>
    <row r="34" spans="1:23" x14ac:dyDescent="0.3">
      <c r="A34">
        <v>32</v>
      </c>
      <c r="B34">
        <v>54</v>
      </c>
      <c r="C34" t="s">
        <v>115</v>
      </c>
      <c r="D34">
        <v>64.48</v>
      </c>
      <c r="E34">
        <v>47.16</v>
      </c>
      <c r="F34" s="13">
        <v>2.5208572791317701E-2</v>
      </c>
      <c r="G34" s="13">
        <v>9.2909631789436405E-3</v>
      </c>
      <c r="H34" s="13">
        <v>2.7132356792080099</v>
      </c>
      <c r="J34">
        <v>54</v>
      </c>
      <c r="K34" t="s">
        <v>115</v>
      </c>
      <c r="L34">
        <v>39.32</v>
      </c>
      <c r="M34">
        <v>40.28</v>
      </c>
      <c r="N34" s="13">
        <v>1.8276810947493699E-2</v>
      </c>
      <c r="O34" s="13">
        <v>8.5983311382115592E-3</v>
      </c>
      <c r="P34" s="13">
        <v>2.12562306030182</v>
      </c>
      <c r="S34">
        <v>54</v>
      </c>
      <c r="T34" t="s">
        <v>115</v>
      </c>
      <c r="U34" s="13">
        <v>2.7132356792080099</v>
      </c>
      <c r="V34" s="13">
        <v>2.12562306030182</v>
      </c>
      <c r="W34" s="12">
        <v>2.421131334490918</v>
      </c>
    </row>
    <row r="35" spans="1:23" x14ac:dyDescent="0.3">
      <c r="A35">
        <v>33</v>
      </c>
      <c r="B35">
        <v>56</v>
      </c>
      <c r="C35" t="s">
        <v>116</v>
      </c>
      <c r="D35">
        <v>10.19</v>
      </c>
      <c r="E35">
        <v>117.31</v>
      </c>
      <c r="F35" s="13">
        <v>3.9837989569405704E-3</v>
      </c>
      <c r="G35" s="13">
        <v>2.31111724029236E-2</v>
      </c>
      <c r="H35" s="13">
        <v>0.172375459257818</v>
      </c>
      <c r="J35">
        <v>56</v>
      </c>
      <c r="K35" t="s">
        <v>116</v>
      </c>
      <c r="L35">
        <v>10.19</v>
      </c>
      <c r="M35">
        <v>97.16</v>
      </c>
      <c r="N35" s="13">
        <v>4.7365387475829203E-3</v>
      </c>
      <c r="O35" s="13">
        <v>2.0740165178466601E-2</v>
      </c>
      <c r="P35" s="13">
        <v>0.228375169957692</v>
      </c>
      <c r="S35">
        <v>56</v>
      </c>
      <c r="T35" t="s">
        <v>116</v>
      </c>
      <c r="U35" s="13">
        <v>0.172375459257818</v>
      </c>
      <c r="V35" s="13">
        <v>0.228375169957692</v>
      </c>
      <c r="W35" s="12">
        <v>0.26012433263955415</v>
      </c>
    </row>
    <row r="36" spans="1:23" x14ac:dyDescent="0.3">
      <c r="A36">
        <v>34</v>
      </c>
      <c r="B36">
        <v>57</v>
      </c>
      <c r="C36" t="s">
        <v>117</v>
      </c>
      <c r="D36">
        <v>9.5399999999999991</v>
      </c>
      <c r="E36">
        <v>37.44</v>
      </c>
      <c r="F36" s="13">
        <v>3.7296802796087402E-3</v>
      </c>
      <c r="G36" s="13">
        <v>7.3760318367186101E-3</v>
      </c>
      <c r="H36" s="13">
        <v>0.50564861461714705</v>
      </c>
      <c r="J36">
        <v>57</v>
      </c>
      <c r="K36" t="s">
        <v>117</v>
      </c>
      <c r="L36">
        <v>9.5399999999999991</v>
      </c>
      <c r="M36">
        <v>37.44</v>
      </c>
      <c r="N36" s="13">
        <v>4.4344042838018703E-3</v>
      </c>
      <c r="O36" s="13">
        <v>7.99209329231978E-3</v>
      </c>
      <c r="P36" s="13">
        <v>0.55484891399644198</v>
      </c>
      <c r="S36">
        <v>57</v>
      </c>
      <c r="T36" t="s">
        <v>117</v>
      </c>
      <c r="U36" s="13">
        <v>0.50564861461714705</v>
      </c>
      <c r="V36" s="13">
        <v>0.55484891399644198</v>
      </c>
      <c r="W36" s="12">
        <v>0.63198509494637056</v>
      </c>
    </row>
    <row r="37" spans="1:23" x14ac:dyDescent="0.3">
      <c r="A37">
        <v>35</v>
      </c>
      <c r="B37">
        <v>58</v>
      </c>
      <c r="C37" t="s">
        <v>118</v>
      </c>
      <c r="D37" t="s">
        <v>86</v>
      </c>
      <c r="E37">
        <v>31.52</v>
      </c>
      <c r="F37" s="13" t="s">
        <v>86</v>
      </c>
      <c r="G37" s="13">
        <v>6.2097362044169499E-3</v>
      </c>
      <c r="H37" s="13" t="s">
        <v>86</v>
      </c>
      <c r="J37">
        <v>58</v>
      </c>
      <c r="K37" t="s">
        <v>118</v>
      </c>
      <c r="L37" t="s">
        <v>86</v>
      </c>
      <c r="M37">
        <v>31.52</v>
      </c>
      <c r="N37" s="13" t="s">
        <v>86</v>
      </c>
      <c r="O37" s="13">
        <v>6.7283862332777602E-3</v>
      </c>
      <c r="P37" s="13" t="s">
        <v>86</v>
      </c>
      <c r="S37">
        <v>58</v>
      </c>
      <c r="T37" t="s">
        <v>118</v>
      </c>
      <c r="U37" s="13" t="s">
        <v>86</v>
      </c>
      <c r="V37" s="13" t="s">
        <v>86</v>
      </c>
    </row>
    <row r="38" spans="1:23" x14ac:dyDescent="0.3">
      <c r="A38">
        <v>36</v>
      </c>
      <c r="B38">
        <v>59</v>
      </c>
      <c r="C38" t="s">
        <v>119</v>
      </c>
      <c r="D38" t="s">
        <v>86</v>
      </c>
      <c r="E38">
        <v>6.72</v>
      </c>
      <c r="F38" s="13" t="s">
        <v>86</v>
      </c>
      <c r="G38" s="13">
        <v>1.3239031501802599E-3</v>
      </c>
      <c r="H38" s="13" t="s">
        <v>86</v>
      </c>
      <c r="J38">
        <v>59</v>
      </c>
      <c r="K38" t="s">
        <v>119</v>
      </c>
      <c r="L38" t="s">
        <v>86</v>
      </c>
      <c r="M38">
        <v>6.72</v>
      </c>
      <c r="N38" s="13" t="s">
        <v>86</v>
      </c>
      <c r="O38" s="13">
        <v>1.43447828323688E-3</v>
      </c>
      <c r="P38" s="13" t="s">
        <v>86</v>
      </c>
      <c r="S38">
        <v>59</v>
      </c>
      <c r="T38" t="s">
        <v>119</v>
      </c>
      <c r="U38" s="13" t="s">
        <v>86</v>
      </c>
      <c r="V38" s="13" t="s">
        <v>86</v>
      </c>
    </row>
    <row r="39" spans="1:23" x14ac:dyDescent="0.3">
      <c r="A39">
        <v>37</v>
      </c>
      <c r="B39">
        <v>61</v>
      </c>
      <c r="C39" t="s">
        <v>120</v>
      </c>
      <c r="D39" t="s">
        <v>86</v>
      </c>
      <c r="E39">
        <v>1.01</v>
      </c>
      <c r="F39" s="13" t="s">
        <v>86</v>
      </c>
      <c r="G39" s="13">
        <v>1.9897949132173599E-4</v>
      </c>
      <c r="H39" s="13" t="s">
        <v>86</v>
      </c>
      <c r="J39">
        <v>61</v>
      </c>
      <c r="K39" t="s">
        <v>120</v>
      </c>
      <c r="L39" t="s">
        <v>86</v>
      </c>
      <c r="M39">
        <v>1.01</v>
      </c>
      <c r="N39" s="13" t="s">
        <v>86</v>
      </c>
      <c r="O39" s="13">
        <v>2.1559867054602E-4</v>
      </c>
      <c r="P39" s="13" t="s">
        <v>86</v>
      </c>
      <c r="S39">
        <v>61</v>
      </c>
      <c r="T39" t="s">
        <v>120</v>
      </c>
      <c r="U39" s="13" t="s">
        <v>86</v>
      </c>
      <c r="V39" s="13" t="s">
        <v>86</v>
      </c>
    </row>
    <row r="40" spans="1:23" x14ac:dyDescent="0.3">
      <c r="A40">
        <v>38</v>
      </c>
      <c r="B40">
        <v>63</v>
      </c>
      <c r="C40" t="s">
        <v>121</v>
      </c>
      <c r="D40" t="s">
        <v>86</v>
      </c>
      <c r="E40">
        <v>13.68</v>
      </c>
      <c r="F40" s="13" t="s">
        <v>86</v>
      </c>
      <c r="G40" s="13">
        <v>2.69508855572411E-3</v>
      </c>
      <c r="H40" s="13" t="s">
        <v>86</v>
      </c>
      <c r="J40">
        <v>63</v>
      </c>
      <c r="K40" t="s">
        <v>121</v>
      </c>
      <c r="L40" t="s">
        <v>86</v>
      </c>
      <c r="M40">
        <v>13.68</v>
      </c>
      <c r="N40" s="13" t="s">
        <v>86</v>
      </c>
      <c r="O40" s="13">
        <v>2.9201879337322299E-3</v>
      </c>
      <c r="P40" s="13" t="s">
        <v>86</v>
      </c>
      <c r="S40">
        <v>63</v>
      </c>
      <c r="T40" t="s">
        <v>121</v>
      </c>
      <c r="U40" s="13" t="s">
        <v>86</v>
      </c>
      <c r="V40" s="13" t="s">
        <v>86</v>
      </c>
    </row>
    <row r="41" spans="1:23" x14ac:dyDescent="0.3">
      <c r="A41">
        <v>39</v>
      </c>
      <c r="B41">
        <v>67</v>
      </c>
      <c r="C41" t="s">
        <v>122</v>
      </c>
      <c r="D41" t="s">
        <v>86</v>
      </c>
      <c r="E41">
        <v>14.05</v>
      </c>
      <c r="F41" s="13" t="s">
        <v>86</v>
      </c>
      <c r="G41" s="13">
        <v>2.7679820327429598E-3</v>
      </c>
      <c r="H41" s="13" t="s">
        <v>86</v>
      </c>
      <c r="J41">
        <v>67</v>
      </c>
      <c r="K41" t="s">
        <v>122</v>
      </c>
      <c r="L41" t="s">
        <v>86</v>
      </c>
      <c r="M41">
        <v>14.05</v>
      </c>
      <c r="N41" s="13" t="s">
        <v>86</v>
      </c>
      <c r="O41" s="13">
        <v>2.9991696249223499E-3</v>
      </c>
      <c r="P41" s="13" t="s">
        <v>86</v>
      </c>
      <c r="S41">
        <v>67</v>
      </c>
      <c r="T41" t="s">
        <v>122</v>
      </c>
      <c r="U41" s="13" t="s">
        <v>86</v>
      </c>
      <c r="V41" s="13" t="s">
        <v>86</v>
      </c>
    </row>
    <row r="42" spans="1:23" x14ac:dyDescent="0.3">
      <c r="A42">
        <v>40</v>
      </c>
      <c r="B42">
        <v>73</v>
      </c>
      <c r="C42" t="s">
        <v>123</v>
      </c>
      <c r="D42">
        <v>4</v>
      </c>
      <c r="E42">
        <v>24.15</v>
      </c>
      <c r="F42" s="13">
        <v>1.56380724511897E-3</v>
      </c>
      <c r="G42" s="13">
        <v>4.7577769459603196E-3</v>
      </c>
      <c r="H42" s="13">
        <v>0.32868443873703401</v>
      </c>
      <c r="J42">
        <v>73</v>
      </c>
      <c r="K42" t="s">
        <v>123</v>
      </c>
      <c r="L42">
        <v>4</v>
      </c>
      <c r="M42">
        <v>21.16</v>
      </c>
      <c r="N42" s="13">
        <v>1.85928900788339E-3</v>
      </c>
      <c r="O42" s="13">
        <v>4.5168988799542302E-3</v>
      </c>
      <c r="P42" s="13">
        <v>0.41162953993387302</v>
      </c>
      <c r="S42">
        <v>73</v>
      </c>
      <c r="T42" t="s">
        <v>123</v>
      </c>
      <c r="U42" s="13">
        <v>0.32868443873703401</v>
      </c>
      <c r="V42" s="13">
        <v>0.41162953993387302</v>
      </c>
    </row>
    <row r="43" spans="1:23" x14ac:dyDescent="0.3">
      <c r="A43">
        <v>41</v>
      </c>
      <c r="B43">
        <v>74</v>
      </c>
      <c r="C43" t="s">
        <v>74</v>
      </c>
      <c r="D43">
        <v>1763.79</v>
      </c>
      <c r="E43">
        <v>2694.08</v>
      </c>
      <c r="F43" s="13">
        <v>0.68955689521709596</v>
      </c>
      <c r="G43" s="13">
        <v>0.53075907720798299</v>
      </c>
      <c r="H43" s="13">
        <v>1.2991900182743099</v>
      </c>
      <c r="J43">
        <v>74</v>
      </c>
      <c r="K43" t="s">
        <v>74</v>
      </c>
      <c r="L43">
        <v>1486.96</v>
      </c>
      <c r="M43">
        <v>2517.0700000000002</v>
      </c>
      <c r="N43" s="13">
        <v>0.69117209579057004</v>
      </c>
      <c r="O43" s="13">
        <v>0.53730390660521798</v>
      </c>
      <c r="P43" s="13">
        <v>1.2863708737156201</v>
      </c>
      <c r="S43">
        <v>74</v>
      </c>
      <c r="T43" t="s">
        <v>74</v>
      </c>
      <c r="U43" s="13">
        <v>1.2991900182743099</v>
      </c>
      <c r="V43" s="13">
        <v>1.2863708737156201</v>
      </c>
      <c r="W43" s="13">
        <v>1.0799404193238165</v>
      </c>
    </row>
    <row r="44" spans="1:23" x14ac:dyDescent="0.3">
      <c r="A44">
        <v>42</v>
      </c>
      <c r="B44">
        <v>5859</v>
      </c>
      <c r="C44" t="s">
        <v>124</v>
      </c>
      <c r="D44" t="s">
        <v>86</v>
      </c>
      <c r="E44">
        <v>16.39</v>
      </c>
      <c r="F44" s="13" t="s">
        <v>86</v>
      </c>
      <c r="G44" s="13">
        <v>3.2289840225378798E-3</v>
      </c>
      <c r="H44" s="13" t="s">
        <v>86</v>
      </c>
      <c r="J44">
        <v>5859</v>
      </c>
      <c r="K44" t="s">
        <v>124</v>
      </c>
      <c r="L44" t="s">
        <v>86</v>
      </c>
      <c r="M44">
        <v>16.39</v>
      </c>
      <c r="N44" s="13" t="s">
        <v>86</v>
      </c>
      <c r="O44" s="13">
        <v>3.4986754556923399E-3</v>
      </c>
      <c r="P44" s="13" t="s">
        <v>86</v>
      </c>
      <c r="S44">
        <v>5859</v>
      </c>
      <c r="T44" t="s">
        <v>124</v>
      </c>
      <c r="U44" s="13" t="s">
        <v>86</v>
      </c>
      <c r="V44" s="13" t="s">
        <v>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JDF_Surrogate_updatedratios</vt:lpstr>
      <vt:lpstr>JDF_Surrogate_updatedratios2012</vt:lpstr>
      <vt:lpstr>JDF_SurrogateData_oldratios</vt:lpstr>
      <vt:lpstr>ELDU_calibinput_ratios2012</vt:lpstr>
    </vt:vector>
  </TitlesOfParts>
  <Company>NWIFC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Rose</dc:creator>
  <cp:lastModifiedBy>Angelika</cp:lastModifiedBy>
  <dcterms:created xsi:type="dcterms:W3CDTF">2020-01-28T22:09:03Z</dcterms:created>
  <dcterms:modified xsi:type="dcterms:W3CDTF">2023-06-05T18:25:30Z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011977-b912-4387-97a4-f4c94a801377_Enabled">
    <vt:lpwstr>true</vt:lpwstr>
  </property>
  <property fmtid="{D5CDD505-2E9C-101B-9397-08002B2CF9AE}" pid="3" name="MSIP_Label_45011977-b912-4387-97a4-f4c94a801377_SetDate">
    <vt:lpwstr>2023-06-05T12:16:48Z</vt:lpwstr>
  </property>
  <property fmtid="{D5CDD505-2E9C-101B-9397-08002B2CF9AE}" pid="4" name="MSIP_Label_45011977-b912-4387-97a4-f4c94a801377_Method">
    <vt:lpwstr>Standard</vt:lpwstr>
  </property>
  <property fmtid="{D5CDD505-2E9C-101B-9397-08002B2CF9AE}" pid="5" name="MSIP_Label_45011977-b912-4387-97a4-f4c94a801377_Name">
    <vt:lpwstr>Uncategorized Data</vt:lpwstr>
  </property>
  <property fmtid="{D5CDD505-2E9C-101B-9397-08002B2CF9AE}" pid="6" name="MSIP_Label_45011977-b912-4387-97a4-f4c94a801377_SiteId">
    <vt:lpwstr>11d0e217-264e-400a-8ba0-57dcc127d72d</vt:lpwstr>
  </property>
  <property fmtid="{D5CDD505-2E9C-101B-9397-08002B2CF9AE}" pid="7" name="MSIP_Label_45011977-b912-4387-97a4-f4c94a801377_ActionId">
    <vt:lpwstr>dbad0fec-6d58-4ccb-85ff-06df27eeeae1</vt:lpwstr>
  </property>
  <property fmtid="{D5CDD505-2E9C-101B-9397-08002B2CF9AE}" pid="8" name="MSIP_Label_45011977-b912-4387-97a4-f4c94a801377_ContentBits">
    <vt:lpwstr>0</vt:lpwstr>
  </property>
</Properties>
</file>