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angelika_hagen-breaux_dfw_wa_gov/Documents/Documents/Calibration/2014NewBasePeriod/Fisheries/"/>
    </mc:Choice>
  </mc:AlternateContent>
  <xr:revisionPtr revIDLastSave="4" documentId="13_ncr:1_{0F6326B7-7B4A-40F7-B71F-6B1AC67B2DE5}" xr6:coauthVersionLast="47" xr6:coauthVersionMax="47" xr10:uidLastSave="{C854981D-7E76-4860-8AA7-48CB704F29F5}"/>
  <bookViews>
    <workbookView xWindow="-23148" yWindow="-108" windowWidth="23256" windowHeight="12576" activeTab="1" xr2:uid="{17676686-90EB-44BC-97AC-24AD19D0D291}"/>
  </bookViews>
  <sheets>
    <sheet name="comments &amp; questions" sheetId="4" r:id="rId1"/>
    <sheet name="fishery profiles" sheetId="1" r:id="rId2"/>
    <sheet name="BP LookUps" sheetId="5" r:id="rId3"/>
  </sheets>
  <externalReferences>
    <externalReference r:id="rId4"/>
    <externalReference r:id="rId5"/>
  </externalReferences>
  <definedNames>
    <definedName name="DESCR">[1]Guts!$C$10</definedName>
    <definedName name="ETRS1">[1]TAMX!$D$5+[1]TAMX!$I$5</definedName>
    <definedName name="ETRS10">[1]TAMX!$D$17+[1]TAMX!$I$17</definedName>
    <definedName name="ETRS11">[1]TAMX!$D$18+[1]TAMX!$I$18</definedName>
    <definedName name="ETRS12">[1]TAMX!$D$19+[1]TAMX!$I$19</definedName>
    <definedName name="ETRS13">[1]TAMX!$D$20+[1]TAMX!$I$20</definedName>
    <definedName name="ETRS13D">[1]TAMX!$D$22+[1]TAMX!$I$22</definedName>
    <definedName name="ETRS13U">[1]TAMX!$D$21+[1]TAMX!$I$22</definedName>
    <definedName name="ETRS14">[1]TAMX!$D$26+[1]TAMX!$I$26</definedName>
    <definedName name="ETRS15">[1]TAMX!$D$27+[1]TAMX!$I$27</definedName>
    <definedName name="ETRS15_16">[1]TAMX!$D$35+[1]TAMX!$I$35</definedName>
    <definedName name="ETRS16">[1]TAMX!$D$28+[1]TAMX!$I$28</definedName>
    <definedName name="ETRS17">[1]TAMX!$D$30+[1]TAMX!$I$30</definedName>
    <definedName name="ETRS2">[1]TAMX!$D$7+[1]TAMX!$I$7</definedName>
    <definedName name="ETRS3">[1]TAMX!$D$8+[1]TAMX!$I$8</definedName>
    <definedName name="etrs3_4">[1]TAMX!$D$33+[1]TAMX!$I$33</definedName>
    <definedName name="ETRS4">[1]TAMX!$D$9+[1]TAMX!$I$9</definedName>
    <definedName name="ETRS5">[1]TAMX!$D$11+[1]TAMX!$I$11</definedName>
    <definedName name="ETRS6">[1]TAMX!$D$12+[1]TAMX!$I$12</definedName>
    <definedName name="ETRS6_7">[1]TAMX!$D$34+[1]TAMX!$I$34</definedName>
    <definedName name="ETRS7">[1]TAMX!$D$13+[1]TAMX!$I$13</definedName>
    <definedName name="ETRS8">[1]TAMX!$D$14+[1]TAMX!$I$14</definedName>
    <definedName name="ETRS9">[1]TAMX!$D$15+[1]TAMX!$I$15</definedName>
    <definedName name="FISH">[1]Welcome:TAMI!$A$1:$Y$58</definedName>
    <definedName name="LANCATDAT">[1]TAMX!$P$42:$T$1335+[1]TAMX!$V$42:$Z$1335</definedName>
    <definedName name="_xlnm.Print_Area">#REF!</definedName>
    <definedName name="PRINT_AREA_MI">#REF!</definedName>
    <definedName name="RUN">[2]Guts!$C$9</definedName>
    <definedName name="STKS">[1]TAMX!$A$4:$D$30+[1]TAMX!$G$4:$I$30</definedName>
    <definedName name="t">#REF!</definedName>
    <definedName name="TAABHAM">[1]TAMX!$B$6+[1]TAMX!$G$6</definedName>
    <definedName name="TAADSPS">[1]TAMX!$B$24+[1]TAMX!$G$24</definedName>
    <definedName name="taahc">[1]TAMX!$B$29+[1]TAMX!$G$29</definedName>
    <definedName name="TAAJDF">[1]TAMX!$B$30+[1]TAMX!$G$30</definedName>
    <definedName name="TAASK">[1]TAMX!$B$10+[1]TAMX!$G$10</definedName>
    <definedName name="TAASSND">[1]TAMX!$B$25+[1]TAMX!$G$25</definedName>
    <definedName name="TAASTSN">[1]TAMX!$B$16+[1]TAMX!$G$16</definedName>
    <definedName name="TAAUSPS">[1]TAMX!$B$23+[1]TAMX!$G$23</definedName>
    <definedName name="TABLE16D">[1]Welcome:JDF!$A$1:$K$709</definedName>
    <definedName name="TABLE7A">#REF!</definedName>
    <definedName name="TABLE7B">#REF!</definedName>
    <definedName name="TAMMJDF">[1]Welcome:JDF!$A$1:$K$709</definedName>
    <definedName name="TOTCATDAT">[1]TAMX!$B$42:$F$1335+[1]TAMX!$H$42:$L$1335</definedName>
    <definedName name="TRSNKER">[1]TAMX!$B$7+[1]TAMX!$G$7</definedName>
    <definedName name="TRSNKNA">[1]TAMX!$B$7+[1]TAMX!$G$7</definedName>
    <definedName name="TRSWRSC">[1]TAMX!$B$26+[1]TAMX!$G$26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5" l="1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4" i="5"/>
  <c r="BO7" i="5" l="1"/>
  <c r="BO11" i="5"/>
  <c r="BQ11" i="5" s="1"/>
  <c r="N9" i="1" s="1"/>
  <c r="BO15" i="5"/>
  <c r="BO19" i="5"/>
  <c r="BO23" i="5"/>
  <c r="BO27" i="5"/>
  <c r="BO31" i="5"/>
  <c r="BQ31" i="5" s="1"/>
  <c r="N29" i="1" s="1"/>
  <c r="BO35" i="5"/>
  <c r="BO39" i="5"/>
  <c r="BO43" i="5"/>
  <c r="BO47" i="5"/>
  <c r="BO51" i="5"/>
  <c r="BO55" i="5"/>
  <c r="BO59" i="5"/>
  <c r="BO63" i="5"/>
  <c r="BO67" i="5"/>
  <c r="BO71" i="5"/>
  <c r="BO75" i="5"/>
  <c r="BN4" i="5"/>
  <c r="BQ4" i="5" s="1"/>
  <c r="N2" i="1" s="1"/>
  <c r="BP7" i="5"/>
  <c r="BP11" i="5"/>
  <c r="BP15" i="5"/>
  <c r="BP19" i="5"/>
  <c r="BP23" i="5"/>
  <c r="BP27" i="5"/>
  <c r="BP31" i="5"/>
  <c r="BP35" i="5"/>
  <c r="BP39" i="5"/>
  <c r="BP43" i="5"/>
  <c r="BP47" i="5"/>
  <c r="BP51" i="5"/>
  <c r="BP55" i="5"/>
  <c r="BP59" i="5"/>
  <c r="BP63" i="5"/>
  <c r="BP67" i="5"/>
  <c r="BP71" i="5"/>
  <c r="BP75" i="5"/>
  <c r="BN8" i="5"/>
  <c r="BN12" i="5"/>
  <c r="BN16" i="5"/>
  <c r="BN20" i="5"/>
  <c r="BN24" i="5"/>
  <c r="BN28" i="5"/>
  <c r="BN32" i="5"/>
  <c r="BN36" i="5"/>
  <c r="BN40" i="5"/>
  <c r="BN44" i="5"/>
  <c r="BN48" i="5"/>
  <c r="BN52" i="5"/>
  <c r="BN56" i="5"/>
  <c r="BN60" i="5"/>
  <c r="BN64" i="5"/>
  <c r="BN68" i="5"/>
  <c r="BN72" i="5"/>
  <c r="BQ72" i="5" s="1"/>
  <c r="N70" i="1" s="1"/>
  <c r="BN76" i="5"/>
  <c r="BO8" i="5"/>
  <c r="BO12" i="5"/>
  <c r="BO16" i="5"/>
  <c r="BO20" i="5"/>
  <c r="BO24" i="5"/>
  <c r="BO28" i="5"/>
  <c r="BO32" i="5"/>
  <c r="BO36" i="5"/>
  <c r="BO40" i="5"/>
  <c r="BO44" i="5"/>
  <c r="BO48" i="5"/>
  <c r="BO52" i="5"/>
  <c r="BO56" i="5"/>
  <c r="BO60" i="5"/>
  <c r="BO64" i="5"/>
  <c r="BO68" i="5"/>
  <c r="BO72" i="5"/>
  <c r="BO76" i="5"/>
  <c r="BP8" i="5"/>
  <c r="BQ8" i="5" s="1"/>
  <c r="N6" i="1" s="1"/>
  <c r="BP12" i="5"/>
  <c r="BP16" i="5"/>
  <c r="BQ16" i="5" s="1"/>
  <c r="N14" i="1" s="1"/>
  <c r="BP20" i="5"/>
  <c r="BP24" i="5"/>
  <c r="BQ24" i="5" s="1"/>
  <c r="N22" i="1" s="1"/>
  <c r="BP28" i="5"/>
  <c r="BP32" i="5"/>
  <c r="BP36" i="5"/>
  <c r="BP40" i="5"/>
  <c r="BP44" i="5"/>
  <c r="BP48" i="5"/>
  <c r="BP52" i="5"/>
  <c r="BP56" i="5"/>
  <c r="BP60" i="5"/>
  <c r="BP64" i="5"/>
  <c r="BP68" i="5"/>
  <c r="BP72" i="5"/>
  <c r="BP76" i="5"/>
  <c r="BQ76" i="5" s="1"/>
  <c r="N74" i="1" s="1"/>
  <c r="BN5" i="5"/>
  <c r="BN9" i="5"/>
  <c r="BN13" i="5"/>
  <c r="BN17" i="5"/>
  <c r="BN21" i="5"/>
  <c r="BN25" i="5"/>
  <c r="BN29" i="5"/>
  <c r="BN33" i="5"/>
  <c r="BN37" i="5"/>
  <c r="BN41" i="5"/>
  <c r="BN45" i="5"/>
  <c r="BN49" i="5"/>
  <c r="BN53" i="5"/>
  <c r="BN57" i="5"/>
  <c r="BN61" i="5"/>
  <c r="BN65" i="5"/>
  <c r="BN69" i="5"/>
  <c r="BN73" i="5"/>
  <c r="BO5" i="5"/>
  <c r="BO9" i="5"/>
  <c r="BO13" i="5"/>
  <c r="BO17" i="5"/>
  <c r="BO21" i="5"/>
  <c r="BO25" i="5"/>
  <c r="BO29" i="5"/>
  <c r="BO33" i="5"/>
  <c r="BO37" i="5"/>
  <c r="BO41" i="5"/>
  <c r="BO45" i="5"/>
  <c r="BO49" i="5"/>
  <c r="BO53" i="5"/>
  <c r="BQ53" i="5" s="1"/>
  <c r="N51" i="1" s="1"/>
  <c r="BO57" i="5"/>
  <c r="BO61" i="5"/>
  <c r="BQ61" i="5" s="1"/>
  <c r="N59" i="1" s="1"/>
  <c r="BO65" i="5"/>
  <c r="BO69" i="5"/>
  <c r="BQ69" i="5" s="1"/>
  <c r="N67" i="1" s="1"/>
  <c r="BO73" i="5"/>
  <c r="BP5" i="5"/>
  <c r="BP9" i="5"/>
  <c r="BP13" i="5"/>
  <c r="BP17" i="5"/>
  <c r="BP21" i="5"/>
  <c r="BP25" i="5"/>
  <c r="BP29" i="5"/>
  <c r="BP33" i="5"/>
  <c r="BP37" i="5"/>
  <c r="BP41" i="5"/>
  <c r="BP45" i="5"/>
  <c r="BP49" i="5"/>
  <c r="BP53" i="5"/>
  <c r="BP57" i="5"/>
  <c r="BP61" i="5"/>
  <c r="BP65" i="5"/>
  <c r="BP69" i="5"/>
  <c r="BP73" i="5"/>
  <c r="BN7" i="5"/>
  <c r="BQ7" i="5" s="1"/>
  <c r="N5" i="1" s="1"/>
  <c r="BN11" i="5"/>
  <c r="BN15" i="5"/>
  <c r="BN19" i="5"/>
  <c r="BQ19" i="5" s="1"/>
  <c r="N17" i="1" s="1"/>
  <c r="BN23" i="5"/>
  <c r="BN27" i="5"/>
  <c r="BN31" i="5"/>
  <c r="BN35" i="5"/>
  <c r="BQ35" i="5" s="1"/>
  <c r="N33" i="1" s="1"/>
  <c r="BN39" i="5"/>
  <c r="BN43" i="5"/>
  <c r="BN47" i="5"/>
  <c r="BN51" i="5"/>
  <c r="BN55" i="5"/>
  <c r="BN59" i="5"/>
  <c r="BN63" i="5"/>
  <c r="BN67" i="5"/>
  <c r="BQ67" i="5" s="1"/>
  <c r="N65" i="1" s="1"/>
  <c r="BN71" i="5"/>
  <c r="BN75" i="5"/>
  <c r="BO6" i="5"/>
  <c r="BO22" i="5"/>
  <c r="BO38" i="5"/>
  <c r="BO54" i="5"/>
  <c r="BO70" i="5"/>
  <c r="BP6" i="5"/>
  <c r="BP22" i="5"/>
  <c r="BP38" i="5"/>
  <c r="BP54" i="5"/>
  <c r="BP70" i="5"/>
  <c r="BN10" i="5"/>
  <c r="BN26" i="5"/>
  <c r="BQ26" i="5" s="1"/>
  <c r="N24" i="1" s="1"/>
  <c r="BN42" i="5"/>
  <c r="BN58" i="5"/>
  <c r="BN74" i="5"/>
  <c r="BP4" i="5"/>
  <c r="BO10" i="5"/>
  <c r="BO26" i="5"/>
  <c r="BO42" i="5"/>
  <c r="BO58" i="5"/>
  <c r="BO74" i="5"/>
  <c r="BO4" i="5"/>
  <c r="BP10" i="5"/>
  <c r="BP26" i="5"/>
  <c r="BP42" i="5"/>
  <c r="BP58" i="5"/>
  <c r="BP74" i="5"/>
  <c r="BN14" i="5"/>
  <c r="BN30" i="5"/>
  <c r="BN46" i="5"/>
  <c r="BQ46" i="5" s="1"/>
  <c r="N44" i="1" s="1"/>
  <c r="BN62" i="5"/>
  <c r="BP14" i="5"/>
  <c r="BP30" i="5"/>
  <c r="BP46" i="5"/>
  <c r="BP62" i="5"/>
  <c r="BN18" i="5"/>
  <c r="BQ18" i="5" s="1"/>
  <c r="N16" i="1" s="1"/>
  <c r="BN34" i="5"/>
  <c r="BN50" i="5"/>
  <c r="BN66" i="5"/>
  <c r="BO46" i="5"/>
  <c r="BO50" i="5"/>
  <c r="BP50" i="5"/>
  <c r="BN6" i="5"/>
  <c r="BN54" i="5"/>
  <c r="BO14" i="5"/>
  <c r="BO62" i="5"/>
  <c r="BO18" i="5"/>
  <c r="BO66" i="5"/>
  <c r="BP18" i="5"/>
  <c r="BP66" i="5"/>
  <c r="BN22" i="5"/>
  <c r="BN70" i="5"/>
  <c r="BO30" i="5"/>
  <c r="BO34" i="5"/>
  <c r="BP34" i="5"/>
  <c r="BN38" i="5"/>
  <c r="BK7" i="5"/>
  <c r="BK11" i="5"/>
  <c r="BK15" i="5"/>
  <c r="BM15" i="5" s="1"/>
  <c r="M13" i="1" s="1"/>
  <c r="BK19" i="5"/>
  <c r="BM19" i="5" s="1"/>
  <c r="M17" i="1" s="1"/>
  <c r="BK23" i="5"/>
  <c r="BK27" i="5"/>
  <c r="BK31" i="5"/>
  <c r="BK35" i="5"/>
  <c r="BK39" i="5"/>
  <c r="BK43" i="5"/>
  <c r="BK47" i="5"/>
  <c r="BK51" i="5"/>
  <c r="BK55" i="5"/>
  <c r="BK59" i="5"/>
  <c r="BK63" i="5"/>
  <c r="BK67" i="5"/>
  <c r="BM67" i="5" s="1"/>
  <c r="M65" i="1" s="1"/>
  <c r="BK71" i="5"/>
  <c r="BK75" i="5"/>
  <c r="BL7" i="5"/>
  <c r="BL11" i="5"/>
  <c r="BL15" i="5"/>
  <c r="BL19" i="5"/>
  <c r="BL23" i="5"/>
  <c r="BL27" i="5"/>
  <c r="BL31" i="5"/>
  <c r="BL35" i="5"/>
  <c r="BL39" i="5"/>
  <c r="BL43" i="5"/>
  <c r="BL47" i="5"/>
  <c r="BL51" i="5"/>
  <c r="BL55" i="5"/>
  <c r="BL59" i="5"/>
  <c r="BL63" i="5"/>
  <c r="BL67" i="5"/>
  <c r="BL71" i="5"/>
  <c r="BL75" i="5"/>
  <c r="BJ8" i="5"/>
  <c r="BJ12" i="5"/>
  <c r="BJ16" i="5"/>
  <c r="BJ20" i="5"/>
  <c r="BJ24" i="5"/>
  <c r="BJ28" i="5"/>
  <c r="BJ32" i="5"/>
  <c r="BJ36" i="5"/>
  <c r="BJ40" i="5"/>
  <c r="BJ44" i="5"/>
  <c r="BJ48" i="5"/>
  <c r="BJ52" i="5"/>
  <c r="BJ56" i="5"/>
  <c r="BJ60" i="5"/>
  <c r="BJ64" i="5"/>
  <c r="BJ68" i="5"/>
  <c r="BM68" i="5" s="1"/>
  <c r="M66" i="1" s="1"/>
  <c r="BJ72" i="5"/>
  <c r="BJ76" i="5"/>
  <c r="BK8" i="5"/>
  <c r="BK12" i="5"/>
  <c r="BK16" i="5"/>
  <c r="BK20" i="5"/>
  <c r="BK24" i="5"/>
  <c r="BK28" i="5"/>
  <c r="BK32" i="5"/>
  <c r="BK36" i="5"/>
  <c r="BK40" i="5"/>
  <c r="BK44" i="5"/>
  <c r="BM44" i="5" s="1"/>
  <c r="M42" i="1" s="1"/>
  <c r="BK48" i="5"/>
  <c r="BK52" i="5"/>
  <c r="BK56" i="5"/>
  <c r="BK60" i="5"/>
  <c r="BK64" i="5"/>
  <c r="BK68" i="5"/>
  <c r="BK72" i="5"/>
  <c r="BM72" i="5" s="1"/>
  <c r="M70" i="1" s="1"/>
  <c r="BK76" i="5"/>
  <c r="BL8" i="5"/>
  <c r="BL12" i="5"/>
  <c r="BM12" i="5" s="1"/>
  <c r="M10" i="1" s="1"/>
  <c r="BL16" i="5"/>
  <c r="BM16" i="5" s="1"/>
  <c r="M14" i="1" s="1"/>
  <c r="BL20" i="5"/>
  <c r="BL24" i="5"/>
  <c r="BL28" i="5"/>
  <c r="BM28" i="5" s="1"/>
  <c r="M26" i="1" s="1"/>
  <c r="BL32" i="5"/>
  <c r="BL36" i="5"/>
  <c r="BL40" i="5"/>
  <c r="BL44" i="5"/>
  <c r="BL48" i="5"/>
  <c r="BL52" i="5"/>
  <c r="BM52" i="5" s="1"/>
  <c r="M50" i="1" s="1"/>
  <c r="BL56" i="5"/>
  <c r="BM56" i="5" s="1"/>
  <c r="M54" i="1" s="1"/>
  <c r="BL60" i="5"/>
  <c r="BM60" i="5" s="1"/>
  <c r="M58" i="1" s="1"/>
  <c r="BL64" i="5"/>
  <c r="BL68" i="5"/>
  <c r="BL72" i="5"/>
  <c r="BL76" i="5"/>
  <c r="BJ5" i="5"/>
  <c r="BJ9" i="5"/>
  <c r="BJ13" i="5"/>
  <c r="BJ17" i="5"/>
  <c r="BJ21" i="5"/>
  <c r="BJ25" i="5"/>
  <c r="BJ29" i="5"/>
  <c r="BM29" i="5" s="1"/>
  <c r="M27" i="1" s="1"/>
  <c r="BJ33" i="5"/>
  <c r="BM33" i="5" s="1"/>
  <c r="M31" i="1" s="1"/>
  <c r="BJ37" i="5"/>
  <c r="BJ41" i="5"/>
  <c r="BM41" i="5" s="1"/>
  <c r="M39" i="1" s="1"/>
  <c r="BJ45" i="5"/>
  <c r="BJ49" i="5"/>
  <c r="BJ53" i="5"/>
  <c r="BJ57" i="5"/>
  <c r="BJ61" i="5"/>
  <c r="BJ65" i="5"/>
  <c r="BJ69" i="5"/>
  <c r="BJ73" i="5"/>
  <c r="BK5" i="5"/>
  <c r="BK9" i="5"/>
  <c r="BK13" i="5"/>
  <c r="BK17" i="5"/>
  <c r="BK21" i="5"/>
  <c r="BK25" i="5"/>
  <c r="BK29" i="5"/>
  <c r="BK33" i="5"/>
  <c r="BK37" i="5"/>
  <c r="BK41" i="5"/>
  <c r="BK45" i="5"/>
  <c r="BK49" i="5"/>
  <c r="BK53" i="5"/>
  <c r="BK57" i="5"/>
  <c r="BK61" i="5"/>
  <c r="BK65" i="5"/>
  <c r="BK69" i="5"/>
  <c r="BK73" i="5"/>
  <c r="BL5" i="5"/>
  <c r="BL9" i="5"/>
  <c r="BL13" i="5"/>
  <c r="BJ7" i="5"/>
  <c r="BJ11" i="5"/>
  <c r="BJ15" i="5"/>
  <c r="BJ19" i="5"/>
  <c r="BJ23" i="5"/>
  <c r="BJ27" i="5"/>
  <c r="BJ31" i="5"/>
  <c r="BJ35" i="5"/>
  <c r="BJ39" i="5"/>
  <c r="BJ43" i="5"/>
  <c r="BJ47" i="5"/>
  <c r="BJ51" i="5"/>
  <c r="BJ55" i="5"/>
  <c r="BM55" i="5" s="1"/>
  <c r="M53" i="1" s="1"/>
  <c r="BJ59" i="5"/>
  <c r="BM59" i="5" s="1"/>
  <c r="M57" i="1" s="1"/>
  <c r="BJ63" i="5"/>
  <c r="BJ67" i="5"/>
  <c r="BJ71" i="5"/>
  <c r="BM71" i="5" s="1"/>
  <c r="M69" i="1" s="1"/>
  <c r="BJ75" i="5"/>
  <c r="BM75" i="5" s="1"/>
  <c r="M73" i="1" s="1"/>
  <c r="BJ4" i="5"/>
  <c r="BM4" i="5" s="1"/>
  <c r="M2" i="1" s="1"/>
  <c r="BK14" i="5"/>
  <c r="BK26" i="5"/>
  <c r="BK38" i="5"/>
  <c r="BK50" i="5"/>
  <c r="BK62" i="5"/>
  <c r="BK74" i="5"/>
  <c r="BL14" i="5"/>
  <c r="BL26" i="5"/>
  <c r="BL38" i="5"/>
  <c r="BL50" i="5"/>
  <c r="BL62" i="5"/>
  <c r="BL74" i="5"/>
  <c r="BL17" i="5"/>
  <c r="BL29" i="5"/>
  <c r="BL41" i="5"/>
  <c r="BL53" i="5"/>
  <c r="BL65" i="5"/>
  <c r="BJ18" i="5"/>
  <c r="BJ30" i="5"/>
  <c r="BJ42" i="5"/>
  <c r="BJ54" i="5"/>
  <c r="BJ66" i="5"/>
  <c r="BK18" i="5"/>
  <c r="BK30" i="5"/>
  <c r="BK42" i="5"/>
  <c r="BK54" i="5"/>
  <c r="BK66" i="5"/>
  <c r="BL4" i="5"/>
  <c r="BJ6" i="5"/>
  <c r="BL18" i="5"/>
  <c r="BL30" i="5"/>
  <c r="BL42" i="5"/>
  <c r="BL54" i="5"/>
  <c r="BL66" i="5"/>
  <c r="BK4" i="5"/>
  <c r="BL6" i="5"/>
  <c r="BJ22" i="5"/>
  <c r="BJ34" i="5"/>
  <c r="BJ46" i="5"/>
  <c r="BJ58" i="5"/>
  <c r="BJ70" i="5"/>
  <c r="BJ10" i="5"/>
  <c r="BK22" i="5"/>
  <c r="BK34" i="5"/>
  <c r="BK46" i="5"/>
  <c r="BK58" i="5"/>
  <c r="BK70" i="5"/>
  <c r="BL21" i="5"/>
  <c r="BL57" i="5"/>
  <c r="BL22" i="5"/>
  <c r="BL58" i="5"/>
  <c r="BL25" i="5"/>
  <c r="BL61" i="5"/>
  <c r="BJ26" i="5"/>
  <c r="BM26" i="5" s="1"/>
  <c r="M24" i="1" s="1"/>
  <c r="BJ62" i="5"/>
  <c r="BL33" i="5"/>
  <c r="BL69" i="5"/>
  <c r="BM69" i="5" s="1"/>
  <c r="M67" i="1" s="1"/>
  <c r="BL34" i="5"/>
  <c r="BL70" i="5"/>
  <c r="BL37" i="5"/>
  <c r="BL73" i="5"/>
  <c r="BJ38" i="5"/>
  <c r="BJ74" i="5"/>
  <c r="BK6" i="5"/>
  <c r="BL45" i="5"/>
  <c r="BK10" i="5"/>
  <c r="BL46" i="5"/>
  <c r="BL10" i="5"/>
  <c r="BJ14" i="5"/>
  <c r="BM14" i="5" s="1"/>
  <c r="M12" i="1" s="1"/>
  <c r="BL49" i="5"/>
  <c r="BM49" i="5" s="1"/>
  <c r="M47" i="1" s="1"/>
  <c r="BJ50" i="5"/>
  <c r="BM50" i="5" s="1"/>
  <c r="M48" i="1" s="1"/>
  <c r="S8" i="5"/>
  <c r="S12" i="5"/>
  <c r="S16" i="5"/>
  <c r="S20" i="5"/>
  <c r="S24" i="5"/>
  <c r="S28" i="5"/>
  <c r="S32" i="5"/>
  <c r="S36" i="5"/>
  <c r="S40" i="5"/>
  <c r="S44" i="5"/>
  <c r="S48" i="5"/>
  <c r="S52" i="5"/>
  <c r="S56" i="5"/>
  <c r="S60" i="5"/>
  <c r="S64" i="5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160" i="5"/>
  <c r="S164" i="5"/>
  <c r="S168" i="5"/>
  <c r="S172" i="5"/>
  <c r="S176" i="5"/>
  <c r="S180" i="5"/>
  <c r="S184" i="5"/>
  <c r="S188" i="5"/>
  <c r="S192" i="5"/>
  <c r="S196" i="5"/>
  <c r="S200" i="5"/>
  <c r="S204" i="5"/>
  <c r="S208" i="5"/>
  <c r="S212" i="5"/>
  <c r="S216" i="5"/>
  <c r="S220" i="5"/>
  <c r="S224" i="5"/>
  <c r="S228" i="5"/>
  <c r="S232" i="5"/>
  <c r="S236" i="5"/>
  <c r="S240" i="5"/>
  <c r="S244" i="5"/>
  <c r="S248" i="5"/>
  <c r="S252" i="5"/>
  <c r="S256" i="5"/>
  <c r="S260" i="5"/>
  <c r="S264" i="5"/>
  <c r="S268" i="5"/>
  <c r="S272" i="5"/>
  <c r="S276" i="5"/>
  <c r="S280" i="5"/>
  <c r="S284" i="5"/>
  <c r="S288" i="5"/>
  <c r="S292" i="5"/>
  <c r="S5" i="5"/>
  <c r="S9" i="5"/>
  <c r="S13" i="5"/>
  <c r="S17" i="5"/>
  <c r="S21" i="5"/>
  <c r="S25" i="5"/>
  <c r="S29" i="5"/>
  <c r="S33" i="5"/>
  <c r="S37" i="5"/>
  <c r="S41" i="5"/>
  <c r="S45" i="5"/>
  <c r="S49" i="5"/>
  <c r="S53" i="5"/>
  <c r="S57" i="5"/>
  <c r="S61" i="5"/>
  <c r="S65" i="5"/>
  <c r="S69" i="5"/>
  <c r="S73" i="5"/>
  <c r="S77" i="5"/>
  <c r="S81" i="5"/>
  <c r="S85" i="5"/>
  <c r="S89" i="5"/>
  <c r="S93" i="5"/>
  <c r="S97" i="5"/>
  <c r="S101" i="5"/>
  <c r="S105" i="5"/>
  <c r="S109" i="5"/>
  <c r="S113" i="5"/>
  <c r="S117" i="5"/>
  <c r="S121" i="5"/>
  <c r="S125" i="5"/>
  <c r="S129" i="5"/>
  <c r="S133" i="5"/>
  <c r="S137" i="5"/>
  <c r="S141" i="5"/>
  <c r="S145" i="5"/>
  <c r="S149" i="5"/>
  <c r="S153" i="5"/>
  <c r="S157" i="5"/>
  <c r="S161" i="5"/>
  <c r="S165" i="5"/>
  <c r="S169" i="5"/>
  <c r="S173" i="5"/>
  <c r="S177" i="5"/>
  <c r="S181" i="5"/>
  <c r="S185" i="5"/>
  <c r="S189" i="5"/>
  <c r="S193" i="5"/>
  <c r="S197" i="5"/>
  <c r="S201" i="5"/>
  <c r="S205" i="5"/>
  <c r="S209" i="5"/>
  <c r="S213" i="5"/>
  <c r="S217" i="5"/>
  <c r="S221" i="5"/>
  <c r="S225" i="5"/>
  <c r="S229" i="5"/>
  <c r="S233" i="5"/>
  <c r="S237" i="5"/>
  <c r="S241" i="5"/>
  <c r="S245" i="5"/>
  <c r="S249" i="5"/>
  <c r="S253" i="5"/>
  <c r="S257" i="5"/>
  <c r="S261" i="5"/>
  <c r="S265" i="5"/>
  <c r="S269" i="5"/>
  <c r="S273" i="5"/>
  <c r="S277" i="5"/>
  <c r="S281" i="5"/>
  <c r="S285" i="5"/>
  <c r="S289" i="5"/>
  <c r="S293" i="5"/>
  <c r="S6" i="5"/>
  <c r="S10" i="5"/>
  <c r="S14" i="5"/>
  <c r="S18" i="5"/>
  <c r="S22" i="5"/>
  <c r="S26" i="5"/>
  <c r="S30" i="5"/>
  <c r="S34" i="5"/>
  <c r="S38" i="5"/>
  <c r="S42" i="5"/>
  <c r="S46" i="5"/>
  <c r="S50" i="5"/>
  <c r="S54" i="5"/>
  <c r="S58" i="5"/>
  <c r="S62" i="5"/>
  <c r="S66" i="5"/>
  <c r="S70" i="5"/>
  <c r="S74" i="5"/>
  <c r="S78" i="5"/>
  <c r="S82" i="5"/>
  <c r="S86" i="5"/>
  <c r="S90" i="5"/>
  <c r="S94" i="5"/>
  <c r="S98" i="5"/>
  <c r="S102" i="5"/>
  <c r="S106" i="5"/>
  <c r="S110" i="5"/>
  <c r="S114" i="5"/>
  <c r="S118" i="5"/>
  <c r="S122" i="5"/>
  <c r="S126" i="5"/>
  <c r="S130" i="5"/>
  <c r="S134" i="5"/>
  <c r="S138" i="5"/>
  <c r="S142" i="5"/>
  <c r="S146" i="5"/>
  <c r="S150" i="5"/>
  <c r="S154" i="5"/>
  <c r="S158" i="5"/>
  <c r="S162" i="5"/>
  <c r="S166" i="5"/>
  <c r="S170" i="5"/>
  <c r="S174" i="5"/>
  <c r="S178" i="5"/>
  <c r="S182" i="5"/>
  <c r="S186" i="5"/>
  <c r="S190" i="5"/>
  <c r="S194" i="5"/>
  <c r="S198" i="5"/>
  <c r="S202" i="5"/>
  <c r="S206" i="5"/>
  <c r="S210" i="5"/>
  <c r="S214" i="5"/>
  <c r="S218" i="5"/>
  <c r="S222" i="5"/>
  <c r="S226" i="5"/>
  <c r="S230" i="5"/>
  <c r="S234" i="5"/>
  <c r="S238" i="5"/>
  <c r="S242" i="5"/>
  <c r="S246" i="5"/>
  <c r="S250" i="5"/>
  <c r="S254" i="5"/>
  <c r="S258" i="5"/>
  <c r="S262" i="5"/>
  <c r="S266" i="5"/>
  <c r="S270" i="5"/>
  <c r="S274" i="5"/>
  <c r="S278" i="5"/>
  <c r="S282" i="5"/>
  <c r="S286" i="5"/>
  <c r="S290" i="5"/>
  <c r="S294" i="5"/>
  <c r="S7" i="5"/>
  <c r="S11" i="5"/>
  <c r="S15" i="5"/>
  <c r="S19" i="5"/>
  <c r="S23" i="5"/>
  <c r="S27" i="5"/>
  <c r="S31" i="5"/>
  <c r="S35" i="5"/>
  <c r="S39" i="5"/>
  <c r="S43" i="5"/>
  <c r="S47" i="5"/>
  <c r="S51" i="5"/>
  <c r="S55" i="5"/>
  <c r="S59" i="5"/>
  <c r="S63" i="5"/>
  <c r="S67" i="5"/>
  <c r="S71" i="5"/>
  <c r="S75" i="5"/>
  <c r="S79" i="5"/>
  <c r="S83" i="5"/>
  <c r="S87" i="5"/>
  <c r="S91" i="5"/>
  <c r="S95" i="5"/>
  <c r="S99" i="5"/>
  <c r="S103" i="5"/>
  <c r="S107" i="5"/>
  <c r="S111" i="5"/>
  <c r="S115" i="5"/>
  <c r="S119" i="5"/>
  <c r="S123" i="5"/>
  <c r="S127" i="5"/>
  <c r="S131" i="5"/>
  <c r="S135" i="5"/>
  <c r="S139" i="5"/>
  <c r="S143" i="5"/>
  <c r="S147" i="5"/>
  <c r="S151" i="5"/>
  <c r="S155" i="5"/>
  <c r="S159" i="5"/>
  <c r="S163" i="5"/>
  <c r="S167" i="5"/>
  <c r="S171" i="5"/>
  <c r="S175" i="5"/>
  <c r="S179" i="5"/>
  <c r="S183" i="5"/>
  <c r="S187" i="5"/>
  <c r="S191" i="5"/>
  <c r="S195" i="5"/>
  <c r="S199" i="5"/>
  <c r="S203" i="5"/>
  <c r="S207" i="5"/>
  <c r="S211" i="5"/>
  <c r="S215" i="5"/>
  <c r="S219" i="5"/>
  <c r="S223" i="5"/>
  <c r="S227" i="5"/>
  <c r="S231" i="5"/>
  <c r="S235" i="5"/>
  <c r="S239" i="5"/>
  <c r="S243" i="5"/>
  <c r="S247" i="5"/>
  <c r="S251" i="5"/>
  <c r="S255" i="5"/>
  <c r="S259" i="5"/>
  <c r="S263" i="5"/>
  <c r="S267" i="5"/>
  <c r="S271" i="5"/>
  <c r="S275" i="5"/>
  <c r="S279" i="5"/>
  <c r="S283" i="5"/>
  <c r="S287" i="5"/>
  <c r="S291" i="5"/>
  <c r="S2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BM18" i="5" l="1"/>
  <c r="M16" i="1" s="1"/>
  <c r="BQ51" i="5"/>
  <c r="N49" i="1" s="1"/>
  <c r="BQ21" i="5"/>
  <c r="N19" i="1" s="1"/>
  <c r="BM58" i="5"/>
  <c r="M56" i="1" s="1"/>
  <c r="BM47" i="5"/>
  <c r="M45" i="1" s="1"/>
  <c r="BM9" i="5"/>
  <c r="M7" i="1" s="1"/>
  <c r="BM36" i="5"/>
  <c r="M34" i="1" s="1"/>
  <c r="BM35" i="5"/>
  <c r="M33" i="1" s="1"/>
  <c r="BQ70" i="5"/>
  <c r="N68" i="1" s="1"/>
  <c r="BQ14" i="5"/>
  <c r="N12" i="1" s="1"/>
  <c r="BQ43" i="5"/>
  <c r="N41" i="1" s="1"/>
  <c r="BQ65" i="5"/>
  <c r="N63" i="1" s="1"/>
  <c r="BQ17" i="5"/>
  <c r="N15" i="1" s="1"/>
  <c r="BQ44" i="5"/>
  <c r="N42" i="1" s="1"/>
  <c r="BQ47" i="5"/>
  <c r="N45" i="1" s="1"/>
  <c r="BM17" i="5"/>
  <c r="M15" i="1" s="1"/>
  <c r="BQ73" i="5"/>
  <c r="N71" i="1" s="1"/>
  <c r="BM70" i="5"/>
  <c r="M68" i="1" s="1"/>
  <c r="BM40" i="5"/>
  <c r="M38" i="1" s="1"/>
  <c r="BM46" i="5"/>
  <c r="M44" i="1" s="1"/>
  <c r="BM43" i="5"/>
  <c r="M41" i="1" s="1"/>
  <c r="BM53" i="5"/>
  <c r="M51" i="1" s="1"/>
  <c r="BM5" i="5"/>
  <c r="M3" i="1" s="1"/>
  <c r="BM32" i="5"/>
  <c r="M30" i="1" s="1"/>
  <c r="BM31" i="5"/>
  <c r="M29" i="1" s="1"/>
  <c r="BQ22" i="5"/>
  <c r="N20" i="1" s="1"/>
  <c r="BQ66" i="5"/>
  <c r="N64" i="1" s="1"/>
  <c r="BQ74" i="5"/>
  <c r="N72" i="1" s="1"/>
  <c r="BQ13" i="5"/>
  <c r="N11" i="1" s="1"/>
  <c r="BQ40" i="5"/>
  <c r="N38" i="1" s="1"/>
  <c r="BM65" i="5"/>
  <c r="M63" i="1" s="1"/>
  <c r="BQ25" i="5"/>
  <c r="N23" i="1" s="1"/>
  <c r="BQ52" i="5"/>
  <c r="N50" i="1" s="1"/>
  <c r="BM13" i="5"/>
  <c r="M11" i="1" s="1"/>
  <c r="BQ48" i="5"/>
  <c r="N46" i="1" s="1"/>
  <c r="BM38" i="5"/>
  <c r="M36" i="1" s="1"/>
  <c r="BM34" i="5"/>
  <c r="M32" i="1" s="1"/>
  <c r="BM39" i="5"/>
  <c r="M37" i="1" s="1"/>
  <c r="BM27" i="5"/>
  <c r="M25" i="1" s="1"/>
  <c r="BQ50" i="5"/>
  <c r="N48" i="1" s="1"/>
  <c r="BQ58" i="5"/>
  <c r="N56" i="1" s="1"/>
  <c r="BQ57" i="5"/>
  <c r="N55" i="1" s="1"/>
  <c r="BQ9" i="5"/>
  <c r="N7" i="1" s="1"/>
  <c r="BQ36" i="5"/>
  <c r="N34" i="1" s="1"/>
  <c r="BQ39" i="5"/>
  <c r="N37" i="1" s="1"/>
  <c r="BQ27" i="5"/>
  <c r="N25" i="1" s="1"/>
  <c r="BM10" i="5"/>
  <c r="M8" i="1" s="1"/>
  <c r="BM6" i="5"/>
  <c r="M4" i="1" s="1"/>
  <c r="BM61" i="5"/>
  <c r="M59" i="1" s="1"/>
  <c r="BM64" i="5"/>
  <c r="M62" i="1" s="1"/>
  <c r="BQ30" i="5"/>
  <c r="N28" i="1" s="1"/>
  <c r="BQ45" i="5"/>
  <c r="N43" i="1" s="1"/>
  <c r="BM74" i="5"/>
  <c r="M72" i="1" s="1"/>
  <c r="BM57" i="5"/>
  <c r="M55" i="1" s="1"/>
  <c r="BM22" i="5"/>
  <c r="M20" i="1" s="1"/>
  <c r="BM45" i="5"/>
  <c r="M43" i="1" s="1"/>
  <c r="BM24" i="5"/>
  <c r="M22" i="1" s="1"/>
  <c r="BM23" i="5"/>
  <c r="M21" i="1" s="1"/>
  <c r="BQ34" i="5"/>
  <c r="N32" i="1" s="1"/>
  <c r="BQ42" i="5"/>
  <c r="N40" i="1" s="1"/>
  <c r="BQ5" i="5"/>
  <c r="N3" i="1" s="1"/>
  <c r="BQ32" i="5"/>
  <c r="N30" i="1" s="1"/>
  <c r="BM20" i="5"/>
  <c r="M18" i="1" s="1"/>
  <c r="BM37" i="5"/>
  <c r="M35" i="1" s="1"/>
  <c r="BM66" i="5"/>
  <c r="M64" i="1" s="1"/>
  <c r="BM11" i="5"/>
  <c r="M9" i="1" s="1"/>
  <c r="BQ41" i="5"/>
  <c r="N39" i="1" s="1"/>
  <c r="BQ68" i="5"/>
  <c r="N66" i="1" s="1"/>
  <c r="BQ20" i="5"/>
  <c r="N18" i="1" s="1"/>
  <c r="BQ71" i="5"/>
  <c r="N69" i="1" s="1"/>
  <c r="BQ23" i="5"/>
  <c r="N21" i="1" s="1"/>
  <c r="BQ49" i="5"/>
  <c r="N47" i="1" s="1"/>
  <c r="BQ75" i="5"/>
  <c r="N73" i="1" s="1"/>
  <c r="BM54" i="5"/>
  <c r="M52" i="1" s="1"/>
  <c r="BM8" i="5"/>
  <c r="M6" i="1" s="1"/>
  <c r="BM7" i="5"/>
  <c r="M5" i="1" s="1"/>
  <c r="BQ37" i="5"/>
  <c r="N35" i="1" s="1"/>
  <c r="BQ64" i="5"/>
  <c r="N62" i="1" s="1"/>
  <c r="BQ28" i="5"/>
  <c r="N26" i="1" s="1"/>
  <c r="BM42" i="5"/>
  <c r="M40" i="1" s="1"/>
  <c r="BM63" i="5"/>
  <c r="M61" i="1" s="1"/>
  <c r="BM73" i="5"/>
  <c r="M71" i="1" s="1"/>
  <c r="BM25" i="5"/>
  <c r="M23" i="1" s="1"/>
  <c r="BM76" i="5"/>
  <c r="M74" i="1" s="1"/>
  <c r="BM51" i="5"/>
  <c r="M49" i="1" s="1"/>
  <c r="BQ38" i="5"/>
  <c r="N36" i="1" s="1"/>
  <c r="BQ54" i="5"/>
  <c r="N52" i="1" s="1"/>
  <c r="BQ59" i="5"/>
  <c r="N57" i="1" s="1"/>
  <c r="BQ33" i="5"/>
  <c r="N31" i="1" s="1"/>
  <c r="BQ60" i="5"/>
  <c r="N58" i="1" s="1"/>
  <c r="BQ12" i="5"/>
  <c r="N10" i="1" s="1"/>
  <c r="BQ63" i="5"/>
  <c r="N61" i="1" s="1"/>
  <c r="BQ15" i="5"/>
  <c r="N13" i="1" s="1"/>
  <c r="BQ10" i="5"/>
  <c r="N8" i="1" s="1"/>
  <c r="BM62" i="5"/>
  <c r="M60" i="1" s="1"/>
  <c r="BM30" i="5"/>
  <c r="M28" i="1" s="1"/>
  <c r="BM21" i="5"/>
  <c r="M19" i="1" s="1"/>
  <c r="BM48" i="5"/>
  <c r="M46" i="1" s="1"/>
  <c r="BQ6" i="5"/>
  <c r="N4" i="1" s="1"/>
  <c r="BQ62" i="5"/>
  <c r="N60" i="1" s="1"/>
  <c r="BQ29" i="5"/>
  <c r="N27" i="1" s="1"/>
  <c r="BQ56" i="5"/>
  <c r="N54" i="1" s="1"/>
  <c r="BQ55" i="5"/>
  <c r="N53" i="1" s="1"/>
  <c r="J4" i="5"/>
  <c r="A4" i="5"/>
  <c r="S4" i="5"/>
  <c r="BF7" i="5" l="1"/>
  <c r="BF11" i="5"/>
  <c r="BF15" i="5"/>
  <c r="BF19" i="5"/>
  <c r="BG7" i="5"/>
  <c r="BG11" i="5"/>
  <c r="BG15" i="5"/>
  <c r="BG19" i="5"/>
  <c r="BG23" i="5"/>
  <c r="BG27" i="5"/>
  <c r="BG31" i="5"/>
  <c r="BG35" i="5"/>
  <c r="BG39" i="5"/>
  <c r="BG43" i="5"/>
  <c r="BG47" i="5"/>
  <c r="BG51" i="5"/>
  <c r="BG55" i="5"/>
  <c r="BG59" i="5"/>
  <c r="BG63" i="5"/>
  <c r="BG67" i="5"/>
  <c r="BG71" i="5"/>
  <c r="BG75" i="5"/>
  <c r="BH19" i="5"/>
  <c r="BH27" i="5"/>
  <c r="BH35" i="5"/>
  <c r="BH39" i="5"/>
  <c r="BH47" i="5"/>
  <c r="BH55" i="5"/>
  <c r="BH7" i="5"/>
  <c r="BH11" i="5"/>
  <c r="BH15" i="5"/>
  <c r="BH23" i="5"/>
  <c r="BH31" i="5"/>
  <c r="BH43" i="5"/>
  <c r="BH51" i="5"/>
  <c r="BH59" i="5"/>
  <c r="BF8" i="5"/>
  <c r="BF12" i="5"/>
  <c r="BF16" i="5"/>
  <c r="BG8" i="5"/>
  <c r="BG12" i="5"/>
  <c r="BG16" i="5"/>
  <c r="BG20" i="5"/>
  <c r="BG24" i="5"/>
  <c r="BG28" i="5"/>
  <c r="BG32" i="5"/>
  <c r="BG36" i="5"/>
  <c r="BG40" i="5"/>
  <c r="BG44" i="5"/>
  <c r="BG48" i="5"/>
  <c r="BG52" i="5"/>
  <c r="BG56" i="5"/>
  <c r="BG60" i="5"/>
  <c r="BG64" i="5"/>
  <c r="BG68" i="5"/>
  <c r="BG72" i="5"/>
  <c r="BG76" i="5"/>
  <c r="BH72" i="5"/>
  <c r="BH8" i="5"/>
  <c r="BH12" i="5"/>
  <c r="BH16" i="5"/>
  <c r="BH20" i="5"/>
  <c r="BH24" i="5"/>
  <c r="BH28" i="5"/>
  <c r="BH32" i="5"/>
  <c r="BH36" i="5"/>
  <c r="BH40" i="5"/>
  <c r="BH44" i="5"/>
  <c r="BH48" i="5"/>
  <c r="BH52" i="5"/>
  <c r="BH56" i="5"/>
  <c r="BH60" i="5"/>
  <c r="BH64" i="5"/>
  <c r="BH68" i="5"/>
  <c r="BF5" i="5"/>
  <c r="BF9" i="5"/>
  <c r="BF13" i="5"/>
  <c r="BF17" i="5"/>
  <c r="BF21" i="5"/>
  <c r="BF25" i="5"/>
  <c r="BF29" i="5"/>
  <c r="BF33" i="5"/>
  <c r="BI33" i="5" s="1"/>
  <c r="J31" i="1" s="1"/>
  <c r="BF37" i="5"/>
  <c r="BI37" i="5" s="1"/>
  <c r="J35" i="1" s="1"/>
  <c r="BF41" i="5"/>
  <c r="BI41" i="5" s="1"/>
  <c r="J39" i="1" s="1"/>
  <c r="BF45" i="5"/>
  <c r="BF49" i="5"/>
  <c r="BF53" i="5"/>
  <c r="BF57" i="5"/>
  <c r="BF61" i="5"/>
  <c r="BF65" i="5"/>
  <c r="BF69" i="5"/>
  <c r="BF73" i="5"/>
  <c r="BH4" i="5"/>
  <c r="BG5" i="5"/>
  <c r="BG9" i="5"/>
  <c r="BG13" i="5"/>
  <c r="BG17" i="5"/>
  <c r="BG21" i="5"/>
  <c r="BG25" i="5"/>
  <c r="BG29" i="5"/>
  <c r="BG33" i="5"/>
  <c r="BG37" i="5"/>
  <c r="BG41" i="5"/>
  <c r="BG45" i="5"/>
  <c r="BG49" i="5"/>
  <c r="BG53" i="5"/>
  <c r="BG57" i="5"/>
  <c r="BG61" i="5"/>
  <c r="BG65" i="5"/>
  <c r="BH5" i="5"/>
  <c r="BH9" i="5"/>
  <c r="BH13" i="5"/>
  <c r="BH17" i="5"/>
  <c r="BH21" i="5"/>
  <c r="BH25" i="5"/>
  <c r="BH29" i="5"/>
  <c r="BH33" i="5"/>
  <c r="BH37" i="5"/>
  <c r="BH41" i="5"/>
  <c r="BH45" i="5"/>
  <c r="BH49" i="5"/>
  <c r="BH53" i="5"/>
  <c r="BH57" i="5"/>
  <c r="BH61" i="5"/>
  <c r="BH65" i="5"/>
  <c r="BF6" i="5"/>
  <c r="BF10" i="5"/>
  <c r="BF14" i="5"/>
  <c r="BF18" i="5"/>
  <c r="BF22" i="5"/>
  <c r="BF26" i="5"/>
  <c r="BI26" i="5" s="1"/>
  <c r="J24" i="1" s="1"/>
  <c r="BF30" i="5"/>
  <c r="BI30" i="5" s="1"/>
  <c r="J28" i="1" s="1"/>
  <c r="BF34" i="5"/>
  <c r="BF38" i="5"/>
  <c r="BG6" i="5"/>
  <c r="BF24" i="5"/>
  <c r="BI24" i="5" s="1"/>
  <c r="J22" i="1" s="1"/>
  <c r="BF56" i="5"/>
  <c r="BH6" i="5"/>
  <c r="BG26" i="5"/>
  <c r="BG38" i="5"/>
  <c r="BF47" i="5"/>
  <c r="BI47" i="5" s="1"/>
  <c r="J45" i="1" s="1"/>
  <c r="BF58" i="5"/>
  <c r="BI58" i="5" s="1"/>
  <c r="J56" i="1" s="1"/>
  <c r="BG66" i="5"/>
  <c r="BF72" i="5"/>
  <c r="BI72" i="5" s="1"/>
  <c r="J70" i="1" s="1"/>
  <c r="BH26" i="5"/>
  <c r="BH38" i="5"/>
  <c r="BG58" i="5"/>
  <c r="BG73" i="5"/>
  <c r="BH10" i="5"/>
  <c r="BF39" i="5"/>
  <c r="BI39" i="5" s="1"/>
  <c r="J37" i="1" s="1"/>
  <c r="BF67" i="5"/>
  <c r="BF23" i="5"/>
  <c r="BI23" i="5" s="1"/>
  <c r="J21" i="1" s="1"/>
  <c r="BH46" i="5"/>
  <c r="BG10" i="5"/>
  <c r="BF48" i="5"/>
  <c r="BI48" i="5" s="1"/>
  <c r="J46" i="1" s="1"/>
  <c r="BH66" i="5"/>
  <c r="BF27" i="5"/>
  <c r="BF50" i="5"/>
  <c r="BH73" i="5"/>
  <c r="BF55" i="5"/>
  <c r="BI55" i="5" s="1"/>
  <c r="J53" i="1" s="1"/>
  <c r="BF36" i="5"/>
  <c r="BH58" i="5"/>
  <c r="BF35" i="5"/>
  <c r="BF66" i="5"/>
  <c r="BG14" i="5"/>
  <c r="BF28" i="5"/>
  <c r="BI28" i="5" s="1"/>
  <c r="J26" i="1" s="1"/>
  <c r="BF40" i="5"/>
  <c r="BG50" i="5"/>
  <c r="BF59" i="5"/>
  <c r="BH67" i="5"/>
  <c r="BF74" i="5"/>
  <c r="BG18" i="5"/>
  <c r="BG42" i="5"/>
  <c r="BF62" i="5"/>
  <c r="BH74" i="5"/>
  <c r="BF44" i="5"/>
  <c r="BI44" i="5" s="1"/>
  <c r="J42" i="1" s="1"/>
  <c r="BF76" i="5"/>
  <c r="BF46" i="5"/>
  <c r="BI46" i="5" s="1"/>
  <c r="J44" i="1" s="1"/>
  <c r="BH76" i="5"/>
  <c r="BF64" i="5"/>
  <c r="BI64" i="5" s="1"/>
  <c r="J62" i="1" s="1"/>
  <c r="BF4" i="5"/>
  <c r="BH14" i="5"/>
  <c r="BG30" i="5"/>
  <c r="BF42" i="5"/>
  <c r="BI42" i="5" s="1"/>
  <c r="J40" i="1" s="1"/>
  <c r="BH50" i="5"/>
  <c r="BF60" i="5"/>
  <c r="BF68" i="5"/>
  <c r="BI68" i="5" s="1"/>
  <c r="J66" i="1" s="1"/>
  <c r="BG74" i="5"/>
  <c r="BH30" i="5"/>
  <c r="BF51" i="5"/>
  <c r="BG69" i="5"/>
  <c r="BG70" i="5"/>
  <c r="BH54" i="5"/>
  <c r="BF71" i="5"/>
  <c r="BH18" i="5"/>
  <c r="BF31" i="5"/>
  <c r="BH42" i="5"/>
  <c r="BF52" i="5"/>
  <c r="BG62" i="5"/>
  <c r="BH69" i="5"/>
  <c r="BF75" i="5"/>
  <c r="BG22" i="5"/>
  <c r="BG54" i="5"/>
  <c r="BH22" i="5"/>
  <c r="BH63" i="5"/>
  <c r="BG4" i="5"/>
  <c r="BF20" i="5"/>
  <c r="BI20" i="5" s="1"/>
  <c r="J18" i="1" s="1"/>
  <c r="BF32" i="5"/>
  <c r="BF43" i="5"/>
  <c r="BF54" i="5"/>
  <c r="BH62" i="5"/>
  <c r="BF70" i="5"/>
  <c r="BH75" i="5"/>
  <c r="BG34" i="5"/>
  <c r="BF63" i="5"/>
  <c r="BI63" i="5" s="1"/>
  <c r="J61" i="1" s="1"/>
  <c r="BH34" i="5"/>
  <c r="BH70" i="5"/>
  <c r="BG46" i="5"/>
  <c r="BH71" i="5"/>
  <c r="AR5" i="5"/>
  <c r="AR9" i="5"/>
  <c r="AR13" i="5"/>
  <c r="AR17" i="5"/>
  <c r="AR21" i="5"/>
  <c r="AR25" i="5"/>
  <c r="AR29" i="5"/>
  <c r="AR33" i="5"/>
  <c r="AR37" i="5"/>
  <c r="AR41" i="5"/>
  <c r="AR45" i="5"/>
  <c r="AR49" i="5"/>
  <c r="AR53" i="5"/>
  <c r="AR57" i="5"/>
  <c r="AR61" i="5"/>
  <c r="AR65" i="5"/>
  <c r="AR69" i="5"/>
  <c r="AR73" i="5"/>
  <c r="AP4" i="5"/>
  <c r="AS4" i="5" s="1"/>
  <c r="L2" i="1" s="1"/>
  <c r="AZ8" i="5"/>
  <c r="AZ12" i="5"/>
  <c r="AZ16" i="5"/>
  <c r="AZ20" i="5"/>
  <c r="AZ24" i="5"/>
  <c r="AZ28" i="5"/>
  <c r="AP6" i="5"/>
  <c r="AP10" i="5"/>
  <c r="AP14" i="5"/>
  <c r="AP18" i="5"/>
  <c r="AP22" i="5"/>
  <c r="AP26" i="5"/>
  <c r="AS26" i="5" s="1"/>
  <c r="L24" i="1" s="1"/>
  <c r="AP30" i="5"/>
  <c r="AS30" i="5" s="1"/>
  <c r="L28" i="1" s="1"/>
  <c r="AP34" i="5"/>
  <c r="AS34" i="5" s="1"/>
  <c r="L32" i="1" s="1"/>
  <c r="AP38" i="5"/>
  <c r="AP42" i="5"/>
  <c r="AP46" i="5"/>
  <c r="AP50" i="5"/>
  <c r="AP54" i="5"/>
  <c r="AP58" i="5"/>
  <c r="AP62" i="5"/>
  <c r="AP66" i="5"/>
  <c r="AP70" i="5"/>
  <c r="AP74" i="5"/>
  <c r="AX5" i="5"/>
  <c r="BA5" i="5" s="1"/>
  <c r="P3" i="1" s="1"/>
  <c r="AX9" i="5"/>
  <c r="BA9" i="5" s="1"/>
  <c r="P7" i="1" s="1"/>
  <c r="AX13" i="5"/>
  <c r="AQ6" i="5"/>
  <c r="AQ10" i="5"/>
  <c r="AQ14" i="5"/>
  <c r="AQ18" i="5"/>
  <c r="AQ22" i="5"/>
  <c r="AQ26" i="5"/>
  <c r="AQ30" i="5"/>
  <c r="AQ34" i="5"/>
  <c r="AQ38" i="5"/>
  <c r="AQ42" i="5"/>
  <c r="AQ46" i="5"/>
  <c r="AQ50" i="5"/>
  <c r="AQ54" i="5"/>
  <c r="AQ58" i="5"/>
  <c r="AQ62" i="5"/>
  <c r="AQ66" i="5"/>
  <c r="AQ70" i="5"/>
  <c r="AQ74" i="5"/>
  <c r="AY5" i="5"/>
  <c r="AR6" i="5"/>
  <c r="AR10" i="5"/>
  <c r="AR14" i="5"/>
  <c r="AR18" i="5"/>
  <c r="AR22" i="5"/>
  <c r="AR26" i="5"/>
  <c r="AQ7" i="5"/>
  <c r="AQ11" i="5"/>
  <c r="AQ15" i="5"/>
  <c r="AQ19" i="5"/>
  <c r="AQ23" i="5"/>
  <c r="AQ27" i="5"/>
  <c r="AQ31" i="5"/>
  <c r="AQ35" i="5"/>
  <c r="AQ39" i="5"/>
  <c r="AQ43" i="5"/>
  <c r="AQ47" i="5"/>
  <c r="AQ51" i="5"/>
  <c r="AQ55" i="5"/>
  <c r="AQ59" i="5"/>
  <c r="AQ63" i="5"/>
  <c r="AQ67" i="5"/>
  <c r="AQ71" i="5"/>
  <c r="AQ75" i="5"/>
  <c r="AY6" i="5"/>
  <c r="AY10" i="5"/>
  <c r="AY14" i="5"/>
  <c r="AY18" i="5"/>
  <c r="AY22" i="5"/>
  <c r="AY26" i="5"/>
  <c r="AP8" i="5"/>
  <c r="AP12" i="5"/>
  <c r="AP16" i="5"/>
  <c r="AP20" i="5"/>
  <c r="AP24" i="5"/>
  <c r="AP28" i="5"/>
  <c r="AP32" i="5"/>
  <c r="AP36" i="5"/>
  <c r="AP40" i="5"/>
  <c r="AS40" i="5" s="1"/>
  <c r="L38" i="1" s="1"/>
  <c r="AP44" i="5"/>
  <c r="AP48" i="5"/>
  <c r="AP52" i="5"/>
  <c r="AP56" i="5"/>
  <c r="AP60" i="5"/>
  <c r="AP64" i="5"/>
  <c r="AP68" i="5"/>
  <c r="AP72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Q60" i="5"/>
  <c r="AQ64" i="5"/>
  <c r="AQ68" i="5"/>
  <c r="AQ72" i="5"/>
  <c r="AQ76" i="5"/>
  <c r="AY7" i="5"/>
  <c r="AY11" i="5"/>
  <c r="AR7" i="5"/>
  <c r="AP17" i="5"/>
  <c r="AP27" i="5"/>
  <c r="AP35" i="5"/>
  <c r="AP43" i="5"/>
  <c r="AP51" i="5"/>
  <c r="AP59" i="5"/>
  <c r="AP67" i="5"/>
  <c r="AS67" i="5" s="1"/>
  <c r="L65" i="1" s="1"/>
  <c r="AP75" i="5"/>
  <c r="AS75" i="5" s="1"/>
  <c r="L73" i="1" s="1"/>
  <c r="AY8" i="5"/>
  <c r="AZ14" i="5"/>
  <c r="AY19" i="5"/>
  <c r="AX24" i="5"/>
  <c r="BA24" i="5" s="1"/>
  <c r="P22" i="1" s="1"/>
  <c r="AX29" i="5"/>
  <c r="AX33" i="5"/>
  <c r="AX37" i="5"/>
  <c r="AX41" i="5"/>
  <c r="AX45" i="5"/>
  <c r="AX49" i="5"/>
  <c r="AX53" i="5"/>
  <c r="BA53" i="5" s="1"/>
  <c r="P51" i="1" s="1"/>
  <c r="AX57" i="5"/>
  <c r="BA57" i="5" s="1"/>
  <c r="P55" i="1" s="1"/>
  <c r="AX61" i="5"/>
  <c r="AX65" i="5"/>
  <c r="AX69" i="5"/>
  <c r="AX73" i="5"/>
  <c r="BA73" i="5" s="1"/>
  <c r="P71" i="1" s="1"/>
  <c r="AZ4" i="5"/>
  <c r="AR8" i="5"/>
  <c r="AQ17" i="5"/>
  <c r="AR27" i="5"/>
  <c r="AR35" i="5"/>
  <c r="AR43" i="5"/>
  <c r="AR51" i="5"/>
  <c r="AR59" i="5"/>
  <c r="AR67" i="5"/>
  <c r="AR75" i="5"/>
  <c r="AY9" i="5"/>
  <c r="AX15" i="5"/>
  <c r="BA15" i="5" s="1"/>
  <c r="P13" i="1" s="1"/>
  <c r="AZ19" i="5"/>
  <c r="AY24" i="5"/>
  <c r="AY29" i="5"/>
  <c r="AY33" i="5"/>
  <c r="AY37" i="5"/>
  <c r="AY41" i="5"/>
  <c r="AY45" i="5"/>
  <c r="AY49" i="5"/>
  <c r="AY53" i="5"/>
  <c r="AY57" i="5"/>
  <c r="AY61" i="5"/>
  <c r="AY65" i="5"/>
  <c r="AY69" i="5"/>
  <c r="AY73" i="5"/>
  <c r="AY4" i="5"/>
  <c r="AP9" i="5"/>
  <c r="AP19" i="5"/>
  <c r="AR28" i="5"/>
  <c r="AR36" i="5"/>
  <c r="AR44" i="5"/>
  <c r="AR52" i="5"/>
  <c r="AR60" i="5"/>
  <c r="AR68" i="5"/>
  <c r="AP76" i="5"/>
  <c r="AS76" i="5" s="1"/>
  <c r="L74" i="1" s="1"/>
  <c r="AZ9" i="5"/>
  <c r="AY15" i="5"/>
  <c r="AX20" i="5"/>
  <c r="BA20" i="5" s="1"/>
  <c r="P18" i="1" s="1"/>
  <c r="AX25" i="5"/>
  <c r="AZ29" i="5"/>
  <c r="AZ33" i="5"/>
  <c r="AZ37" i="5"/>
  <c r="AZ41" i="5"/>
  <c r="AZ45" i="5"/>
  <c r="AZ49" i="5"/>
  <c r="AZ53" i="5"/>
  <c r="AZ57" i="5"/>
  <c r="AZ61" i="5"/>
  <c r="AZ65" i="5"/>
  <c r="AZ69" i="5"/>
  <c r="AZ73" i="5"/>
  <c r="AX4" i="5"/>
  <c r="AQ9" i="5"/>
  <c r="AR19" i="5"/>
  <c r="AP29" i="5"/>
  <c r="AS29" i="5" s="1"/>
  <c r="L27" i="1" s="1"/>
  <c r="AP37" i="5"/>
  <c r="AP45" i="5"/>
  <c r="AS45" i="5" s="1"/>
  <c r="L43" i="1" s="1"/>
  <c r="AP53" i="5"/>
  <c r="AP61" i="5"/>
  <c r="AS61" i="5" s="1"/>
  <c r="L59" i="1" s="1"/>
  <c r="AP69" i="5"/>
  <c r="AR76" i="5"/>
  <c r="AX10" i="5"/>
  <c r="AZ15" i="5"/>
  <c r="AY20" i="5"/>
  <c r="AY25" i="5"/>
  <c r="AX30" i="5"/>
  <c r="AX34" i="5"/>
  <c r="BA34" i="5" s="1"/>
  <c r="P32" i="1" s="1"/>
  <c r="AX38" i="5"/>
  <c r="AX42" i="5"/>
  <c r="AX46" i="5"/>
  <c r="AX50" i="5"/>
  <c r="BA50" i="5" s="1"/>
  <c r="P48" i="1" s="1"/>
  <c r="AX54" i="5"/>
  <c r="AX58" i="5"/>
  <c r="AX62" i="5"/>
  <c r="BA62" i="5" s="1"/>
  <c r="P60" i="1" s="1"/>
  <c r="AX66" i="5"/>
  <c r="AX70" i="5"/>
  <c r="AX74" i="5"/>
  <c r="AP11" i="5"/>
  <c r="AR20" i="5"/>
  <c r="AQ29" i="5"/>
  <c r="AQ37" i="5"/>
  <c r="AQ45" i="5"/>
  <c r="AQ53" i="5"/>
  <c r="AQ61" i="5"/>
  <c r="AQ69" i="5"/>
  <c r="AR4" i="5"/>
  <c r="AZ10" i="5"/>
  <c r="AX16" i="5"/>
  <c r="AX21" i="5"/>
  <c r="AZ25" i="5"/>
  <c r="AY30" i="5"/>
  <c r="AY34" i="5"/>
  <c r="AY38" i="5"/>
  <c r="AY42" i="5"/>
  <c r="AY46" i="5"/>
  <c r="AY50" i="5"/>
  <c r="AY54" i="5"/>
  <c r="AY58" i="5"/>
  <c r="AY62" i="5"/>
  <c r="AY66" i="5"/>
  <c r="AY70" i="5"/>
  <c r="AY74" i="5"/>
  <c r="AR11" i="5"/>
  <c r="AP21" i="5"/>
  <c r="AR30" i="5"/>
  <c r="AR38" i="5"/>
  <c r="AR46" i="5"/>
  <c r="AR54" i="5"/>
  <c r="AR62" i="5"/>
  <c r="AR70" i="5"/>
  <c r="AQ4" i="5"/>
  <c r="AX11" i="5"/>
  <c r="AY16" i="5"/>
  <c r="AY21" i="5"/>
  <c r="AX26" i="5"/>
  <c r="BA26" i="5" s="1"/>
  <c r="P24" i="1" s="1"/>
  <c r="AZ30" i="5"/>
  <c r="AZ34" i="5"/>
  <c r="AZ38" i="5"/>
  <c r="AZ42" i="5"/>
  <c r="AZ46" i="5"/>
  <c r="AZ50" i="5"/>
  <c r="AZ54" i="5"/>
  <c r="AZ58" i="5"/>
  <c r="AZ62" i="5"/>
  <c r="AZ66" i="5"/>
  <c r="AZ70" i="5"/>
  <c r="AZ74" i="5"/>
  <c r="AR12" i="5"/>
  <c r="AQ21" i="5"/>
  <c r="AP31" i="5"/>
  <c r="AP39" i="5"/>
  <c r="AP47" i="5"/>
  <c r="AP55" i="5"/>
  <c r="AP63" i="5"/>
  <c r="AS63" i="5" s="1"/>
  <c r="L61" i="1" s="1"/>
  <c r="AP71" i="5"/>
  <c r="AS71" i="5" s="1"/>
  <c r="L69" i="1" s="1"/>
  <c r="AZ5" i="5"/>
  <c r="AZ11" i="5"/>
  <c r="AX17" i="5"/>
  <c r="AZ21" i="5"/>
  <c r="AZ26" i="5"/>
  <c r="AX31" i="5"/>
  <c r="AX35" i="5"/>
  <c r="AX39" i="5"/>
  <c r="BA39" i="5" s="1"/>
  <c r="P37" i="1" s="1"/>
  <c r="AX43" i="5"/>
  <c r="AX47" i="5"/>
  <c r="AX51" i="5"/>
  <c r="BA51" i="5" s="1"/>
  <c r="P49" i="1" s="1"/>
  <c r="AX55" i="5"/>
  <c r="AX59" i="5"/>
  <c r="AX63" i="5"/>
  <c r="AX67" i="5"/>
  <c r="AX71" i="5"/>
  <c r="BA71" i="5" s="1"/>
  <c r="P69" i="1" s="1"/>
  <c r="AX75" i="5"/>
  <c r="AP13" i="5"/>
  <c r="AS13" i="5" s="1"/>
  <c r="L11" i="1" s="1"/>
  <c r="AP23" i="5"/>
  <c r="AR31" i="5"/>
  <c r="AR39" i="5"/>
  <c r="AR47" i="5"/>
  <c r="AR55" i="5"/>
  <c r="AR63" i="5"/>
  <c r="AR71" i="5"/>
  <c r="AX6" i="5"/>
  <c r="AX12" i="5"/>
  <c r="AY17" i="5"/>
  <c r="AX22" i="5"/>
  <c r="AX27" i="5"/>
  <c r="BA27" i="5" s="1"/>
  <c r="P25" i="1" s="1"/>
  <c r="AY31" i="5"/>
  <c r="AY35" i="5"/>
  <c r="AY39" i="5"/>
  <c r="AY43" i="5"/>
  <c r="AY47" i="5"/>
  <c r="AY51" i="5"/>
  <c r="AY55" i="5"/>
  <c r="AY59" i="5"/>
  <c r="AY63" i="5"/>
  <c r="AY67" i="5"/>
  <c r="AY71" i="5"/>
  <c r="AY75" i="5"/>
  <c r="AQ13" i="5"/>
  <c r="AR23" i="5"/>
  <c r="AR32" i="5"/>
  <c r="AR40" i="5"/>
  <c r="AR48" i="5"/>
  <c r="AR56" i="5"/>
  <c r="AR64" i="5"/>
  <c r="AR72" i="5"/>
  <c r="AZ6" i="5"/>
  <c r="AY12" i="5"/>
  <c r="AZ17" i="5"/>
  <c r="AZ22" i="5"/>
  <c r="AY27" i="5"/>
  <c r="AZ31" i="5"/>
  <c r="AZ35" i="5"/>
  <c r="AZ39" i="5"/>
  <c r="AZ43" i="5"/>
  <c r="AZ47" i="5"/>
  <c r="AZ51" i="5"/>
  <c r="AZ55" i="5"/>
  <c r="AZ59" i="5"/>
  <c r="AZ63" i="5"/>
  <c r="AZ67" i="5"/>
  <c r="AZ71" i="5"/>
  <c r="AZ75" i="5"/>
  <c r="AP5" i="5"/>
  <c r="AP15" i="5"/>
  <c r="AR24" i="5"/>
  <c r="AP33" i="5"/>
  <c r="AP41" i="5"/>
  <c r="AP49" i="5"/>
  <c r="AP57" i="5"/>
  <c r="AP65" i="5"/>
  <c r="AS65" i="5" s="1"/>
  <c r="L63" i="1" s="1"/>
  <c r="AP73" i="5"/>
  <c r="AS73" i="5" s="1"/>
  <c r="L71" i="1" s="1"/>
  <c r="AX7" i="5"/>
  <c r="AY13" i="5"/>
  <c r="AX18" i="5"/>
  <c r="AX23" i="5"/>
  <c r="BA23" i="5" s="1"/>
  <c r="P21" i="1" s="1"/>
  <c r="AZ27" i="5"/>
  <c r="AX32" i="5"/>
  <c r="AX36" i="5"/>
  <c r="BA36" i="5" s="1"/>
  <c r="P34" i="1" s="1"/>
  <c r="AX40" i="5"/>
  <c r="AX44" i="5"/>
  <c r="AX48" i="5"/>
  <c r="BA48" i="5" s="1"/>
  <c r="P46" i="1" s="1"/>
  <c r="AX52" i="5"/>
  <c r="AX56" i="5"/>
  <c r="BA56" i="5" s="1"/>
  <c r="P54" i="1" s="1"/>
  <c r="AX60" i="5"/>
  <c r="AX64" i="5"/>
  <c r="AX68" i="5"/>
  <c r="AX72" i="5"/>
  <c r="BA72" i="5" s="1"/>
  <c r="P70" i="1" s="1"/>
  <c r="AX76" i="5"/>
  <c r="AP25" i="5"/>
  <c r="AQ73" i="5"/>
  <c r="AY32" i="5"/>
  <c r="AY56" i="5"/>
  <c r="AQ25" i="5"/>
  <c r="AR74" i="5"/>
  <c r="AZ32" i="5"/>
  <c r="AZ56" i="5"/>
  <c r="AQ33" i="5"/>
  <c r="AY36" i="5"/>
  <c r="AY60" i="5"/>
  <c r="AZ60" i="5"/>
  <c r="AZ7" i="5"/>
  <c r="AR34" i="5"/>
  <c r="AX8" i="5"/>
  <c r="AZ36" i="5"/>
  <c r="AQ41" i="5"/>
  <c r="AZ13" i="5"/>
  <c r="AY40" i="5"/>
  <c r="AY64" i="5"/>
  <c r="AY68" i="5"/>
  <c r="AR16" i="5"/>
  <c r="AR42" i="5"/>
  <c r="AX14" i="5"/>
  <c r="AZ40" i="5"/>
  <c r="AZ64" i="5"/>
  <c r="AQ49" i="5"/>
  <c r="AZ18" i="5"/>
  <c r="AY44" i="5"/>
  <c r="AR15" i="5"/>
  <c r="AY52" i="5"/>
  <c r="AY28" i="5"/>
  <c r="AR50" i="5"/>
  <c r="AX19" i="5"/>
  <c r="BA19" i="5" s="1"/>
  <c r="P17" i="1" s="1"/>
  <c r="AZ44" i="5"/>
  <c r="AZ68" i="5"/>
  <c r="AR58" i="5"/>
  <c r="AZ48" i="5"/>
  <c r="AQ65" i="5"/>
  <c r="AY76" i="5"/>
  <c r="AZ52" i="5"/>
  <c r="AQ5" i="5"/>
  <c r="AQ57" i="5"/>
  <c r="AY23" i="5"/>
  <c r="AY48" i="5"/>
  <c r="AY72" i="5"/>
  <c r="AP7" i="5"/>
  <c r="AS7" i="5" s="1"/>
  <c r="L5" i="1" s="1"/>
  <c r="AZ23" i="5"/>
  <c r="AZ72" i="5"/>
  <c r="AX28" i="5"/>
  <c r="BA28" i="5" s="1"/>
  <c r="P26" i="1" s="1"/>
  <c r="AR66" i="5"/>
  <c r="AZ76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AV62" i="5"/>
  <c r="AV66" i="5"/>
  <c r="AV70" i="5"/>
  <c r="AV74" i="5"/>
  <c r="AT7" i="5"/>
  <c r="AT11" i="5"/>
  <c r="AT15" i="5"/>
  <c r="AT19" i="5"/>
  <c r="AT23" i="5"/>
  <c r="AT27" i="5"/>
  <c r="AT31" i="5"/>
  <c r="AT35" i="5"/>
  <c r="AT39" i="5"/>
  <c r="AT43" i="5"/>
  <c r="AT47" i="5"/>
  <c r="AT51" i="5"/>
  <c r="AT55" i="5"/>
  <c r="AT59" i="5"/>
  <c r="AT63" i="5"/>
  <c r="AT67" i="5"/>
  <c r="AT71" i="5"/>
  <c r="AT75" i="5"/>
  <c r="AU7" i="5"/>
  <c r="AU11" i="5"/>
  <c r="AU15" i="5"/>
  <c r="AU19" i="5"/>
  <c r="AU23" i="5"/>
  <c r="AU27" i="5"/>
  <c r="AU31" i="5"/>
  <c r="AU35" i="5"/>
  <c r="AU39" i="5"/>
  <c r="AU43" i="5"/>
  <c r="AU47" i="5"/>
  <c r="AU51" i="5"/>
  <c r="AU55" i="5"/>
  <c r="AU59" i="5"/>
  <c r="AU63" i="5"/>
  <c r="AU67" i="5"/>
  <c r="AU71" i="5"/>
  <c r="AU75" i="5"/>
  <c r="AV7" i="5"/>
  <c r="AV11" i="5"/>
  <c r="AV15" i="5"/>
  <c r="AV19" i="5"/>
  <c r="AV23" i="5"/>
  <c r="AV27" i="5"/>
  <c r="AV31" i="5"/>
  <c r="AV35" i="5"/>
  <c r="AV39" i="5"/>
  <c r="AV43" i="5"/>
  <c r="AV47" i="5"/>
  <c r="AV51" i="5"/>
  <c r="AV55" i="5"/>
  <c r="AV59" i="5"/>
  <c r="AV63" i="5"/>
  <c r="AV67" i="5"/>
  <c r="AV71" i="5"/>
  <c r="AV75" i="5"/>
  <c r="AT8" i="5"/>
  <c r="AT12" i="5"/>
  <c r="AW12" i="5" s="1"/>
  <c r="K10" i="1" s="1"/>
  <c r="AT16" i="5"/>
  <c r="AW16" i="5" s="1"/>
  <c r="K14" i="1" s="1"/>
  <c r="AU8" i="5"/>
  <c r="AU12" i="5"/>
  <c r="AU16" i="5"/>
  <c r="AU20" i="5"/>
  <c r="AU24" i="5"/>
  <c r="AU28" i="5"/>
  <c r="AU32" i="5"/>
  <c r="AU36" i="5"/>
  <c r="AU40" i="5"/>
  <c r="AU44" i="5"/>
  <c r="AU48" i="5"/>
  <c r="AU52" i="5"/>
  <c r="AU56" i="5"/>
  <c r="AU60" i="5"/>
  <c r="AU64" i="5"/>
  <c r="AU68" i="5"/>
  <c r="AU72" i="5"/>
  <c r="AU76" i="5"/>
  <c r="AT5" i="5"/>
  <c r="AT9" i="5"/>
  <c r="AT13" i="5"/>
  <c r="AT17" i="5"/>
  <c r="AW17" i="5" s="1"/>
  <c r="K15" i="1" s="1"/>
  <c r="AT21" i="5"/>
  <c r="AW21" i="5" s="1"/>
  <c r="K19" i="1" s="1"/>
  <c r="AT25" i="5"/>
  <c r="AW25" i="5" s="1"/>
  <c r="K23" i="1" s="1"/>
  <c r="AT29" i="5"/>
  <c r="AT33" i="5"/>
  <c r="AT37" i="5"/>
  <c r="AT41" i="5"/>
  <c r="AT45" i="5"/>
  <c r="AT49" i="5"/>
  <c r="AT53" i="5"/>
  <c r="AT57" i="5"/>
  <c r="AT61" i="5"/>
  <c r="AT65" i="5"/>
  <c r="AT69" i="5"/>
  <c r="AW69" i="5" s="1"/>
  <c r="K67" i="1" s="1"/>
  <c r="AT73" i="5"/>
  <c r="AW73" i="5" s="1"/>
  <c r="K71" i="1" s="1"/>
  <c r="AV4" i="5"/>
  <c r="AU5" i="5"/>
  <c r="AU9" i="5"/>
  <c r="AU13" i="5"/>
  <c r="AU17" i="5"/>
  <c r="AU21" i="5"/>
  <c r="AU25" i="5"/>
  <c r="AU29" i="5"/>
  <c r="AU33" i="5"/>
  <c r="AU37" i="5"/>
  <c r="AU41" i="5"/>
  <c r="AU45" i="5"/>
  <c r="AU49" i="5"/>
  <c r="AU53" i="5"/>
  <c r="AU57" i="5"/>
  <c r="AU61" i="5"/>
  <c r="AU65" i="5"/>
  <c r="AU69" i="5"/>
  <c r="AU73" i="5"/>
  <c r="AU4" i="5"/>
  <c r="AV12" i="5"/>
  <c r="AU22" i="5"/>
  <c r="AV32" i="5"/>
  <c r="AT42" i="5"/>
  <c r="AW42" i="5" s="1"/>
  <c r="K40" i="1" s="1"/>
  <c r="AT52" i="5"/>
  <c r="AV61" i="5"/>
  <c r="AU70" i="5"/>
  <c r="BB8" i="5"/>
  <c r="BB12" i="5"/>
  <c r="BB16" i="5"/>
  <c r="BB20" i="5"/>
  <c r="BB24" i="5"/>
  <c r="BB28" i="5"/>
  <c r="BB32" i="5"/>
  <c r="BB36" i="5"/>
  <c r="BB40" i="5"/>
  <c r="BE40" i="5" s="1"/>
  <c r="O38" i="1" s="1"/>
  <c r="BB44" i="5"/>
  <c r="BB48" i="5"/>
  <c r="BE48" i="5" s="1"/>
  <c r="O46" i="1" s="1"/>
  <c r="BB52" i="5"/>
  <c r="BB56" i="5"/>
  <c r="BB60" i="5"/>
  <c r="BB64" i="5"/>
  <c r="BB68" i="5"/>
  <c r="BB72" i="5"/>
  <c r="BB76" i="5"/>
  <c r="AV13" i="5"/>
  <c r="AT24" i="5"/>
  <c r="AW24" i="5" s="1"/>
  <c r="K22" i="1" s="1"/>
  <c r="AV33" i="5"/>
  <c r="AU42" i="5"/>
  <c r="AV52" i="5"/>
  <c r="AT62" i="5"/>
  <c r="AT72" i="5"/>
  <c r="AW72" i="5" s="1"/>
  <c r="K70" i="1" s="1"/>
  <c r="BC8" i="5"/>
  <c r="BC12" i="5"/>
  <c r="BC16" i="5"/>
  <c r="BC20" i="5"/>
  <c r="BC24" i="5"/>
  <c r="BC28" i="5"/>
  <c r="BC32" i="5"/>
  <c r="BC36" i="5"/>
  <c r="BC40" i="5"/>
  <c r="BC44" i="5"/>
  <c r="BC48" i="5"/>
  <c r="BC52" i="5"/>
  <c r="BC56" i="5"/>
  <c r="BC60" i="5"/>
  <c r="BC64" i="5"/>
  <c r="BC68" i="5"/>
  <c r="BC72" i="5"/>
  <c r="BC76" i="5"/>
  <c r="BD76" i="5"/>
  <c r="AT14" i="5"/>
  <c r="AV24" i="5"/>
  <c r="AT34" i="5"/>
  <c r="AT44" i="5"/>
  <c r="AV53" i="5"/>
  <c r="AU62" i="5"/>
  <c r="AV72" i="5"/>
  <c r="BD8" i="5"/>
  <c r="BD12" i="5"/>
  <c r="BD16" i="5"/>
  <c r="BD20" i="5"/>
  <c r="BD24" i="5"/>
  <c r="BD28" i="5"/>
  <c r="BD32" i="5"/>
  <c r="BD36" i="5"/>
  <c r="BD40" i="5"/>
  <c r="BD44" i="5"/>
  <c r="BD48" i="5"/>
  <c r="BD52" i="5"/>
  <c r="BD56" i="5"/>
  <c r="BD60" i="5"/>
  <c r="BD64" i="5"/>
  <c r="BD68" i="5"/>
  <c r="BD72" i="5"/>
  <c r="AU14" i="5"/>
  <c r="AV25" i="5"/>
  <c r="AU34" i="5"/>
  <c r="AV44" i="5"/>
  <c r="AT54" i="5"/>
  <c r="AT64" i="5"/>
  <c r="AV73" i="5"/>
  <c r="BB5" i="5"/>
  <c r="BB9" i="5"/>
  <c r="BB13" i="5"/>
  <c r="BB17" i="5"/>
  <c r="BB21" i="5"/>
  <c r="BE21" i="5" s="1"/>
  <c r="O19" i="1" s="1"/>
  <c r="BB25" i="5"/>
  <c r="BE25" i="5" s="1"/>
  <c r="O23" i="1" s="1"/>
  <c r="BB29" i="5"/>
  <c r="BB33" i="5"/>
  <c r="BB37" i="5"/>
  <c r="BE37" i="5" s="1"/>
  <c r="O35" i="1" s="1"/>
  <c r="BB41" i="5"/>
  <c r="BE41" i="5" s="1"/>
  <c r="O39" i="1" s="1"/>
  <c r="BB45" i="5"/>
  <c r="BB49" i="5"/>
  <c r="BB53" i="5"/>
  <c r="BB57" i="5"/>
  <c r="BB61" i="5"/>
  <c r="BB65" i="5"/>
  <c r="BB69" i="5"/>
  <c r="BE69" i="5" s="1"/>
  <c r="O67" i="1" s="1"/>
  <c r="BB73" i="5"/>
  <c r="BE73" i="5" s="1"/>
  <c r="O71" i="1" s="1"/>
  <c r="BD4" i="5"/>
  <c r="AV16" i="5"/>
  <c r="AT26" i="5"/>
  <c r="AW26" i="5" s="1"/>
  <c r="K24" i="1" s="1"/>
  <c r="AT36" i="5"/>
  <c r="AW36" i="5" s="1"/>
  <c r="K34" i="1" s="1"/>
  <c r="AV45" i="5"/>
  <c r="AU54" i="5"/>
  <c r="AV64" i="5"/>
  <c r="AT74" i="5"/>
  <c r="BC5" i="5"/>
  <c r="BC9" i="5"/>
  <c r="BC13" i="5"/>
  <c r="BC17" i="5"/>
  <c r="BC21" i="5"/>
  <c r="BC25" i="5"/>
  <c r="BC29" i="5"/>
  <c r="BC33" i="5"/>
  <c r="BC37" i="5"/>
  <c r="BC41" i="5"/>
  <c r="BC45" i="5"/>
  <c r="BC49" i="5"/>
  <c r="BC53" i="5"/>
  <c r="BC57" i="5"/>
  <c r="BC61" i="5"/>
  <c r="BC65" i="5"/>
  <c r="BC69" i="5"/>
  <c r="BC73" i="5"/>
  <c r="BC4" i="5"/>
  <c r="AV5" i="5"/>
  <c r="AV17" i="5"/>
  <c r="AU26" i="5"/>
  <c r="AV36" i="5"/>
  <c r="AT46" i="5"/>
  <c r="AT56" i="5"/>
  <c r="AV65" i="5"/>
  <c r="AU74" i="5"/>
  <c r="BD5" i="5"/>
  <c r="BD9" i="5"/>
  <c r="BD13" i="5"/>
  <c r="BD17" i="5"/>
  <c r="BD21" i="5"/>
  <c r="BD25" i="5"/>
  <c r="BD29" i="5"/>
  <c r="BD33" i="5"/>
  <c r="BD37" i="5"/>
  <c r="BD41" i="5"/>
  <c r="BD45" i="5"/>
  <c r="BD49" i="5"/>
  <c r="BD53" i="5"/>
  <c r="BD57" i="5"/>
  <c r="BD61" i="5"/>
  <c r="BD65" i="5"/>
  <c r="BD69" i="5"/>
  <c r="BD73" i="5"/>
  <c r="BB4" i="5"/>
  <c r="AT6" i="5"/>
  <c r="AT18" i="5"/>
  <c r="AT28" i="5"/>
  <c r="AV37" i="5"/>
  <c r="AU46" i="5"/>
  <c r="AV56" i="5"/>
  <c r="AT66" i="5"/>
  <c r="AT76" i="5"/>
  <c r="BB6" i="5"/>
  <c r="BB10" i="5"/>
  <c r="BE10" i="5" s="1"/>
  <c r="O8" i="1" s="1"/>
  <c r="BB14" i="5"/>
  <c r="BB18" i="5"/>
  <c r="BB22" i="5"/>
  <c r="BB26" i="5"/>
  <c r="BB30" i="5"/>
  <c r="BB34" i="5"/>
  <c r="BB38" i="5"/>
  <c r="BE38" i="5" s="1"/>
  <c r="O36" i="1" s="1"/>
  <c r="BB42" i="5"/>
  <c r="BE42" i="5" s="1"/>
  <c r="O40" i="1" s="1"/>
  <c r="BB46" i="5"/>
  <c r="BB50" i="5"/>
  <c r="BB54" i="5"/>
  <c r="BB58" i="5"/>
  <c r="BE58" i="5" s="1"/>
  <c r="O56" i="1" s="1"/>
  <c r="BB62" i="5"/>
  <c r="BB66" i="5"/>
  <c r="BB70" i="5"/>
  <c r="BB74" i="5"/>
  <c r="AU6" i="5"/>
  <c r="AU18" i="5"/>
  <c r="AV28" i="5"/>
  <c r="AT38" i="5"/>
  <c r="AW38" i="5" s="1"/>
  <c r="K36" i="1" s="1"/>
  <c r="AT48" i="5"/>
  <c r="AV57" i="5"/>
  <c r="AU66" i="5"/>
  <c r="AV76" i="5"/>
  <c r="BC6" i="5"/>
  <c r="BC10" i="5"/>
  <c r="BC14" i="5"/>
  <c r="BC18" i="5"/>
  <c r="BC22" i="5"/>
  <c r="BC26" i="5"/>
  <c r="BC30" i="5"/>
  <c r="BC34" i="5"/>
  <c r="BC38" i="5"/>
  <c r="BC42" i="5"/>
  <c r="BC46" i="5"/>
  <c r="BC50" i="5"/>
  <c r="BC54" i="5"/>
  <c r="BC58" i="5"/>
  <c r="BC62" i="5"/>
  <c r="BC66" i="5"/>
  <c r="BC70" i="5"/>
  <c r="BC74" i="5"/>
  <c r="AV8" i="5"/>
  <c r="AT20" i="5"/>
  <c r="AW20" i="5" s="1"/>
  <c r="K18" i="1" s="1"/>
  <c r="AV29" i="5"/>
  <c r="AU38" i="5"/>
  <c r="AV48" i="5"/>
  <c r="AT58" i="5"/>
  <c r="AT68" i="5"/>
  <c r="AT4" i="5"/>
  <c r="AW4" i="5" s="1"/>
  <c r="K2" i="1" s="1"/>
  <c r="BD6" i="5"/>
  <c r="BD10" i="5"/>
  <c r="BD14" i="5"/>
  <c r="BD18" i="5"/>
  <c r="BD22" i="5"/>
  <c r="BD26" i="5"/>
  <c r="BD30" i="5"/>
  <c r="BD34" i="5"/>
  <c r="BD38" i="5"/>
  <c r="BD42" i="5"/>
  <c r="BD46" i="5"/>
  <c r="BD50" i="5"/>
  <c r="BD54" i="5"/>
  <c r="BD58" i="5"/>
  <c r="BD62" i="5"/>
  <c r="BD66" i="5"/>
  <c r="BD70" i="5"/>
  <c r="BD74" i="5"/>
  <c r="AV9" i="5"/>
  <c r="AV20" i="5"/>
  <c r="AT30" i="5"/>
  <c r="AT40" i="5"/>
  <c r="AW40" i="5" s="1"/>
  <c r="K38" i="1" s="1"/>
  <c r="AV49" i="5"/>
  <c r="AU58" i="5"/>
  <c r="AV68" i="5"/>
  <c r="BB7" i="5"/>
  <c r="BB11" i="5"/>
  <c r="BB15" i="5"/>
  <c r="BE15" i="5" s="1"/>
  <c r="O13" i="1" s="1"/>
  <c r="BB19" i="5"/>
  <c r="BE19" i="5" s="1"/>
  <c r="O17" i="1" s="1"/>
  <c r="BB23" i="5"/>
  <c r="BE23" i="5" s="1"/>
  <c r="O21" i="1" s="1"/>
  <c r="BB27" i="5"/>
  <c r="BB31" i="5"/>
  <c r="BB35" i="5"/>
  <c r="BB39" i="5"/>
  <c r="BE39" i="5" s="1"/>
  <c r="O37" i="1" s="1"/>
  <c r="BB43" i="5"/>
  <c r="BB47" i="5"/>
  <c r="BB51" i="5"/>
  <c r="BB55" i="5"/>
  <c r="BE55" i="5" s="1"/>
  <c r="O53" i="1" s="1"/>
  <c r="BB59" i="5"/>
  <c r="BB63" i="5"/>
  <c r="BE63" i="5" s="1"/>
  <c r="O61" i="1" s="1"/>
  <c r="BB67" i="5"/>
  <c r="BE67" i="5" s="1"/>
  <c r="O65" i="1" s="1"/>
  <c r="BB71" i="5"/>
  <c r="BE71" i="5" s="1"/>
  <c r="O69" i="1" s="1"/>
  <c r="BB75" i="5"/>
  <c r="AV40" i="5"/>
  <c r="BC7" i="5"/>
  <c r="BC31" i="5"/>
  <c r="BC55" i="5"/>
  <c r="AV41" i="5"/>
  <c r="BD7" i="5"/>
  <c r="BD31" i="5"/>
  <c r="BD55" i="5"/>
  <c r="AT50" i="5"/>
  <c r="AW50" i="5" s="1"/>
  <c r="K48" i="1" s="1"/>
  <c r="BC11" i="5"/>
  <c r="BC35" i="5"/>
  <c r="BC59" i="5"/>
  <c r="BD35" i="5"/>
  <c r="AU50" i="5"/>
  <c r="BD11" i="5"/>
  <c r="BD59" i="5"/>
  <c r="AT60" i="5"/>
  <c r="BC15" i="5"/>
  <c r="BC39" i="5"/>
  <c r="BC63" i="5"/>
  <c r="AV69" i="5"/>
  <c r="BC43" i="5"/>
  <c r="AU30" i="5"/>
  <c r="BC51" i="5"/>
  <c r="BD27" i="5"/>
  <c r="AV60" i="5"/>
  <c r="BD15" i="5"/>
  <c r="BD39" i="5"/>
  <c r="BD63" i="5"/>
  <c r="AT10" i="5"/>
  <c r="BC19" i="5"/>
  <c r="BC67" i="5"/>
  <c r="BD71" i="5"/>
  <c r="BC75" i="5"/>
  <c r="BD51" i="5"/>
  <c r="AU10" i="5"/>
  <c r="AT70" i="5"/>
  <c r="AW70" i="5" s="1"/>
  <c r="K68" i="1" s="1"/>
  <c r="BD19" i="5"/>
  <c r="BD43" i="5"/>
  <c r="BD67" i="5"/>
  <c r="AT22" i="5"/>
  <c r="BD23" i="5"/>
  <c r="AT32" i="5"/>
  <c r="BD75" i="5"/>
  <c r="AV21" i="5"/>
  <c r="BC23" i="5"/>
  <c r="BC47" i="5"/>
  <c r="BC71" i="5"/>
  <c r="BD47" i="5"/>
  <c r="BC27" i="5"/>
  <c r="AW35" i="5" l="1"/>
  <c r="K33" i="1" s="1"/>
  <c r="BA17" i="5"/>
  <c r="P15" i="1" s="1"/>
  <c r="BI40" i="5"/>
  <c r="J38" i="1" s="1"/>
  <c r="BE17" i="5"/>
  <c r="O15" i="1" s="1"/>
  <c r="AW8" i="5"/>
  <c r="K6" i="1" s="1"/>
  <c r="BA63" i="5"/>
  <c r="P61" i="1" s="1"/>
  <c r="BA49" i="5"/>
  <c r="P47" i="1" s="1"/>
  <c r="BE59" i="5"/>
  <c r="O57" i="1" s="1"/>
  <c r="BE11" i="5"/>
  <c r="O9" i="1" s="1"/>
  <c r="BE30" i="5"/>
  <c r="O28" i="1" s="1"/>
  <c r="AW28" i="5"/>
  <c r="K26" i="1" s="1"/>
  <c r="AW56" i="5"/>
  <c r="K54" i="1" s="1"/>
  <c r="BE61" i="5"/>
  <c r="O59" i="1" s="1"/>
  <c r="BE13" i="5"/>
  <c r="O11" i="1" s="1"/>
  <c r="BE76" i="5"/>
  <c r="O74" i="1" s="1"/>
  <c r="BE28" i="5"/>
  <c r="O26" i="1" s="1"/>
  <c r="AW61" i="5"/>
  <c r="K59" i="1" s="1"/>
  <c r="AW13" i="5"/>
  <c r="K11" i="1" s="1"/>
  <c r="AW75" i="5"/>
  <c r="K73" i="1" s="1"/>
  <c r="AW27" i="5"/>
  <c r="K25" i="1" s="1"/>
  <c r="BA44" i="5"/>
  <c r="P42" i="1" s="1"/>
  <c r="AS49" i="5"/>
  <c r="L47" i="1" s="1"/>
  <c r="BA59" i="5"/>
  <c r="P57" i="1" s="1"/>
  <c r="BA11" i="5"/>
  <c r="P9" i="1" s="1"/>
  <c r="BA16" i="5"/>
  <c r="P14" i="1" s="1"/>
  <c r="BA70" i="5"/>
  <c r="P68" i="1" s="1"/>
  <c r="BA4" i="5"/>
  <c r="P2" i="1" s="1"/>
  <c r="AS19" i="5"/>
  <c r="L17" i="1" s="1"/>
  <c r="BA45" i="5"/>
  <c r="P43" i="1" s="1"/>
  <c r="AS51" i="5"/>
  <c r="L49" i="1" s="1"/>
  <c r="AS32" i="5"/>
  <c r="L30" i="1" s="1"/>
  <c r="AS70" i="5"/>
  <c r="L68" i="1" s="1"/>
  <c r="AS22" i="5"/>
  <c r="L20" i="1" s="1"/>
  <c r="BI75" i="5"/>
  <c r="BI76" i="5"/>
  <c r="BI18" i="5"/>
  <c r="J16" i="1" s="1"/>
  <c r="BI29" i="5"/>
  <c r="J27" i="1" s="1"/>
  <c r="BE32" i="5"/>
  <c r="O30" i="1" s="1"/>
  <c r="AW31" i="5"/>
  <c r="K29" i="1" s="1"/>
  <c r="AW32" i="5"/>
  <c r="K30" i="1" s="1"/>
  <c r="BE7" i="5"/>
  <c r="O5" i="1" s="1"/>
  <c r="BE74" i="5"/>
  <c r="O72" i="1" s="1"/>
  <c r="BE26" i="5"/>
  <c r="O24" i="1" s="1"/>
  <c r="AW18" i="5"/>
  <c r="K16" i="1" s="1"/>
  <c r="AW46" i="5"/>
  <c r="K44" i="1" s="1"/>
  <c r="AW74" i="5"/>
  <c r="K72" i="1" s="1"/>
  <c r="BE57" i="5"/>
  <c r="O55" i="1" s="1"/>
  <c r="BE9" i="5"/>
  <c r="O7" i="1" s="1"/>
  <c r="BE72" i="5"/>
  <c r="O70" i="1" s="1"/>
  <c r="BE24" i="5"/>
  <c r="O22" i="1" s="1"/>
  <c r="AW57" i="5"/>
  <c r="K55" i="1" s="1"/>
  <c r="AW9" i="5"/>
  <c r="K7" i="1" s="1"/>
  <c r="AW71" i="5"/>
  <c r="K69" i="1" s="1"/>
  <c r="AW23" i="5"/>
  <c r="K21" i="1" s="1"/>
  <c r="BA8" i="5"/>
  <c r="P6" i="1" s="1"/>
  <c r="BA40" i="5"/>
  <c r="P38" i="1" s="1"/>
  <c r="AS41" i="5"/>
  <c r="L39" i="1" s="1"/>
  <c r="BA55" i="5"/>
  <c r="P53" i="1" s="1"/>
  <c r="BA66" i="5"/>
  <c r="P64" i="1" s="1"/>
  <c r="BA25" i="5"/>
  <c r="P23" i="1" s="1"/>
  <c r="AS9" i="5"/>
  <c r="L7" i="1" s="1"/>
  <c r="BA41" i="5"/>
  <c r="P39" i="1" s="1"/>
  <c r="AS43" i="5"/>
  <c r="L41" i="1" s="1"/>
  <c r="AS28" i="5"/>
  <c r="L26" i="1" s="1"/>
  <c r="AS66" i="5"/>
  <c r="L64" i="1" s="1"/>
  <c r="AS18" i="5"/>
  <c r="L16" i="1" s="1"/>
  <c r="BI70" i="5"/>
  <c r="J68" i="1" s="1"/>
  <c r="BI66" i="5"/>
  <c r="J64" i="1" s="1"/>
  <c r="BI14" i="5"/>
  <c r="J12" i="1" s="1"/>
  <c r="BI73" i="5"/>
  <c r="J71" i="1" s="1"/>
  <c r="BI25" i="5"/>
  <c r="J23" i="1" s="1"/>
  <c r="BE36" i="5"/>
  <c r="O34" i="1" s="1"/>
  <c r="BA21" i="5"/>
  <c r="P19" i="1" s="1"/>
  <c r="BE53" i="5"/>
  <c r="O51" i="1" s="1"/>
  <c r="BE5" i="5"/>
  <c r="O3" i="1" s="1"/>
  <c r="BE68" i="5"/>
  <c r="O66" i="1" s="1"/>
  <c r="BE20" i="5"/>
  <c r="O18" i="1" s="1"/>
  <c r="AW53" i="5"/>
  <c r="K51" i="1" s="1"/>
  <c r="AW5" i="5"/>
  <c r="K3" i="1" s="1"/>
  <c r="AW67" i="5"/>
  <c r="K65" i="1" s="1"/>
  <c r="AW19" i="5"/>
  <c r="K17" i="1" s="1"/>
  <c r="AS33" i="5"/>
  <c r="L31" i="1" s="1"/>
  <c r="BA10" i="5"/>
  <c r="P8" i="1" s="1"/>
  <c r="BA37" i="5"/>
  <c r="P35" i="1" s="1"/>
  <c r="AS35" i="5"/>
  <c r="L33" i="1" s="1"/>
  <c r="AS72" i="5"/>
  <c r="L70" i="1" s="1"/>
  <c r="AS24" i="5"/>
  <c r="L22" i="1" s="1"/>
  <c r="AS62" i="5"/>
  <c r="L60" i="1" s="1"/>
  <c r="AS14" i="5"/>
  <c r="L12" i="1" s="1"/>
  <c r="BI35" i="5"/>
  <c r="J33" i="1" s="1"/>
  <c r="BI67" i="5"/>
  <c r="J65" i="1" s="1"/>
  <c r="BI10" i="5"/>
  <c r="J8" i="1" s="1"/>
  <c r="BI69" i="5"/>
  <c r="J67" i="1" s="1"/>
  <c r="BI21" i="5"/>
  <c r="J19" i="1" s="1"/>
  <c r="AW39" i="5"/>
  <c r="K37" i="1" s="1"/>
  <c r="BA67" i="5"/>
  <c r="P65" i="1" s="1"/>
  <c r="AS11" i="5"/>
  <c r="L9" i="1" s="1"/>
  <c r="AS57" i="5"/>
  <c r="L55" i="1" s="1"/>
  <c r="AS74" i="5"/>
  <c r="L72" i="1" s="1"/>
  <c r="AW10" i="5"/>
  <c r="K8" i="1" s="1"/>
  <c r="BE51" i="5"/>
  <c r="O49" i="1" s="1"/>
  <c r="BE22" i="5"/>
  <c r="O20" i="1" s="1"/>
  <c r="AW22" i="5"/>
  <c r="K20" i="1" s="1"/>
  <c r="AW60" i="5"/>
  <c r="K58" i="1" s="1"/>
  <c r="BE47" i="5"/>
  <c r="O45" i="1" s="1"/>
  <c r="BE66" i="5"/>
  <c r="O64" i="1" s="1"/>
  <c r="BE18" i="5"/>
  <c r="O16" i="1" s="1"/>
  <c r="BE4" i="5"/>
  <c r="O2" i="1" s="1"/>
  <c r="BE49" i="5"/>
  <c r="O47" i="1" s="1"/>
  <c r="BE64" i="5"/>
  <c r="O62" i="1" s="1"/>
  <c r="BE16" i="5"/>
  <c r="O14" i="1" s="1"/>
  <c r="AW49" i="5"/>
  <c r="K47" i="1" s="1"/>
  <c r="AW63" i="5"/>
  <c r="K61" i="1" s="1"/>
  <c r="AW15" i="5"/>
  <c r="K13" i="1" s="1"/>
  <c r="AS25" i="5"/>
  <c r="L23" i="1" s="1"/>
  <c r="BA32" i="5"/>
  <c r="P30" i="1" s="1"/>
  <c r="BA47" i="5"/>
  <c r="P45" i="1" s="1"/>
  <c r="AS55" i="5"/>
  <c r="L53" i="1" s="1"/>
  <c r="BA58" i="5"/>
  <c r="P56" i="1" s="1"/>
  <c r="BA33" i="5"/>
  <c r="P31" i="1" s="1"/>
  <c r="AS27" i="5"/>
  <c r="L25" i="1" s="1"/>
  <c r="AS68" i="5"/>
  <c r="L66" i="1" s="1"/>
  <c r="AS20" i="5"/>
  <c r="L18" i="1" s="1"/>
  <c r="AS58" i="5"/>
  <c r="L56" i="1" s="1"/>
  <c r="AS10" i="5"/>
  <c r="L8" i="1" s="1"/>
  <c r="BI54" i="5"/>
  <c r="J52" i="1" s="1"/>
  <c r="BI52" i="5"/>
  <c r="J50" i="1" s="1"/>
  <c r="BI60" i="5"/>
  <c r="J58" i="1" s="1"/>
  <c r="BI62" i="5"/>
  <c r="J60" i="1" s="1"/>
  <c r="BI6" i="5"/>
  <c r="J4" i="1" s="1"/>
  <c r="BI65" i="5"/>
  <c r="J63" i="1" s="1"/>
  <c r="BI17" i="5"/>
  <c r="J15" i="1" s="1"/>
  <c r="AS59" i="5"/>
  <c r="L57" i="1" s="1"/>
  <c r="BI51" i="5"/>
  <c r="J49" i="1" s="1"/>
  <c r="BI22" i="5"/>
  <c r="J20" i="1" s="1"/>
  <c r="BE70" i="5"/>
  <c r="O68" i="1" s="1"/>
  <c r="AW6" i="5"/>
  <c r="K4" i="1" s="1"/>
  <c r="BE43" i="5"/>
  <c r="O41" i="1" s="1"/>
  <c r="AW68" i="5"/>
  <c r="K66" i="1" s="1"/>
  <c r="BE62" i="5"/>
  <c r="O60" i="1" s="1"/>
  <c r="BE14" i="5"/>
  <c r="O12" i="1" s="1"/>
  <c r="BE45" i="5"/>
  <c r="O43" i="1" s="1"/>
  <c r="AW64" i="5"/>
  <c r="K62" i="1" s="1"/>
  <c r="BE60" i="5"/>
  <c r="O58" i="1" s="1"/>
  <c r="BE12" i="5"/>
  <c r="O10" i="1" s="1"/>
  <c r="AW45" i="5"/>
  <c r="K43" i="1" s="1"/>
  <c r="AW59" i="5"/>
  <c r="K57" i="1" s="1"/>
  <c r="AW11" i="5"/>
  <c r="K9" i="1" s="1"/>
  <c r="BA14" i="5"/>
  <c r="P12" i="1" s="1"/>
  <c r="BA76" i="5"/>
  <c r="P74" i="1" s="1"/>
  <c r="AS15" i="5"/>
  <c r="L13" i="1" s="1"/>
  <c r="BA43" i="5"/>
  <c r="P41" i="1" s="1"/>
  <c r="AS47" i="5"/>
  <c r="L45" i="1" s="1"/>
  <c r="BA54" i="5"/>
  <c r="P52" i="1" s="1"/>
  <c r="AS69" i="5"/>
  <c r="L67" i="1" s="1"/>
  <c r="BA29" i="5"/>
  <c r="P27" i="1" s="1"/>
  <c r="AS17" i="5"/>
  <c r="L15" i="1" s="1"/>
  <c r="AS64" i="5"/>
  <c r="L62" i="1" s="1"/>
  <c r="AS16" i="5"/>
  <c r="L14" i="1" s="1"/>
  <c r="AS54" i="5"/>
  <c r="L52" i="1" s="1"/>
  <c r="AS6" i="5"/>
  <c r="L4" i="1" s="1"/>
  <c r="BI43" i="5"/>
  <c r="J41" i="1" s="1"/>
  <c r="BI36" i="5"/>
  <c r="J34" i="1" s="1"/>
  <c r="BI56" i="5"/>
  <c r="J54" i="1" s="1"/>
  <c r="BI61" i="5"/>
  <c r="J59" i="1" s="1"/>
  <c r="BI13" i="5"/>
  <c r="J11" i="1" s="1"/>
  <c r="BA12" i="5"/>
  <c r="P10" i="1" s="1"/>
  <c r="BE65" i="5"/>
  <c r="O63" i="1" s="1"/>
  <c r="BA6" i="5"/>
  <c r="P4" i="1" s="1"/>
  <c r="AW54" i="5"/>
  <c r="K52" i="1" s="1"/>
  <c r="BE56" i="5"/>
  <c r="O54" i="1" s="1"/>
  <c r="BE8" i="5"/>
  <c r="O6" i="1" s="1"/>
  <c r="AW41" i="5"/>
  <c r="K39" i="1" s="1"/>
  <c r="AW55" i="5"/>
  <c r="K53" i="1" s="1"/>
  <c r="AW7" i="5"/>
  <c r="K5" i="1" s="1"/>
  <c r="AS5" i="5"/>
  <c r="L3" i="1" s="1"/>
  <c r="AS39" i="5"/>
  <c r="L37" i="1" s="1"/>
  <c r="AS60" i="5"/>
  <c r="L58" i="1" s="1"/>
  <c r="AS12" i="5"/>
  <c r="L10" i="1" s="1"/>
  <c r="AS50" i="5"/>
  <c r="L48" i="1" s="1"/>
  <c r="BI32" i="5"/>
  <c r="J30" i="1" s="1"/>
  <c r="BI31" i="5"/>
  <c r="J29" i="1" s="1"/>
  <c r="BI57" i="5"/>
  <c r="J55" i="1" s="1"/>
  <c r="BI9" i="5"/>
  <c r="J7" i="1" s="1"/>
  <c r="BI19" i="5"/>
  <c r="J17" i="1" s="1"/>
  <c r="BA52" i="5"/>
  <c r="P50" i="1" s="1"/>
  <c r="BA30" i="5"/>
  <c r="P28" i="1" s="1"/>
  <c r="BE34" i="5"/>
  <c r="O32" i="1" s="1"/>
  <c r="AS36" i="5"/>
  <c r="L34" i="1" s="1"/>
  <c r="BE35" i="5"/>
  <c r="O33" i="1" s="1"/>
  <c r="AW30" i="5"/>
  <c r="K28" i="1" s="1"/>
  <c r="BE54" i="5"/>
  <c r="O52" i="1" s="1"/>
  <c r="BE6" i="5"/>
  <c r="O4" i="1" s="1"/>
  <c r="AW44" i="5"/>
  <c r="K42" i="1" s="1"/>
  <c r="AW62" i="5"/>
  <c r="K60" i="1" s="1"/>
  <c r="BE52" i="5"/>
  <c r="O50" i="1" s="1"/>
  <c r="AW37" i="5"/>
  <c r="K35" i="1" s="1"/>
  <c r="AW51" i="5"/>
  <c r="K49" i="1" s="1"/>
  <c r="BA68" i="5"/>
  <c r="P66" i="1" s="1"/>
  <c r="BA18" i="5"/>
  <c r="P16" i="1" s="1"/>
  <c r="AS23" i="5"/>
  <c r="L21" i="1" s="1"/>
  <c r="BA35" i="5"/>
  <c r="P33" i="1" s="1"/>
  <c r="AS31" i="5"/>
  <c r="L29" i="1" s="1"/>
  <c r="BA46" i="5"/>
  <c r="P44" i="1" s="1"/>
  <c r="AS53" i="5"/>
  <c r="L51" i="1" s="1"/>
  <c r="BA69" i="5"/>
  <c r="P67" i="1" s="1"/>
  <c r="AS56" i="5"/>
  <c r="L54" i="1" s="1"/>
  <c r="AS8" i="5"/>
  <c r="L6" i="1" s="1"/>
  <c r="AS46" i="5"/>
  <c r="L44" i="1" s="1"/>
  <c r="BI74" i="5"/>
  <c r="J72" i="1" s="1"/>
  <c r="BI53" i="5"/>
  <c r="J51" i="1" s="1"/>
  <c r="BI5" i="5"/>
  <c r="J3" i="1" s="1"/>
  <c r="BI16" i="5"/>
  <c r="J14" i="1" s="1"/>
  <c r="BI15" i="5"/>
  <c r="J13" i="1" s="1"/>
  <c r="AW14" i="5"/>
  <c r="K12" i="1" s="1"/>
  <c r="AS44" i="5"/>
  <c r="L42" i="1" s="1"/>
  <c r="BA74" i="5"/>
  <c r="P72" i="1" s="1"/>
  <c r="BE31" i="5"/>
  <c r="O29" i="1" s="1"/>
  <c r="AW76" i="5"/>
  <c r="K74" i="1" s="1"/>
  <c r="BE33" i="5"/>
  <c r="O31" i="1" s="1"/>
  <c r="AW34" i="5"/>
  <c r="K32" i="1" s="1"/>
  <c r="AW33" i="5"/>
  <c r="K31" i="1" s="1"/>
  <c r="AW47" i="5"/>
  <c r="K45" i="1" s="1"/>
  <c r="BA64" i="5"/>
  <c r="P62" i="1" s="1"/>
  <c r="BA31" i="5"/>
  <c r="P29" i="1" s="1"/>
  <c r="BA42" i="5"/>
  <c r="P40" i="1" s="1"/>
  <c r="BA65" i="5"/>
  <c r="P63" i="1" s="1"/>
  <c r="AS52" i="5"/>
  <c r="L50" i="1" s="1"/>
  <c r="AS42" i="5"/>
  <c r="L40" i="1" s="1"/>
  <c r="BI71" i="5"/>
  <c r="J69" i="1" s="1"/>
  <c r="BI50" i="5"/>
  <c r="J48" i="1" s="1"/>
  <c r="BI38" i="5"/>
  <c r="J36" i="1" s="1"/>
  <c r="BI49" i="5"/>
  <c r="J47" i="1" s="1"/>
  <c r="BI12" i="5"/>
  <c r="J10" i="1" s="1"/>
  <c r="BI11" i="5"/>
  <c r="J9" i="1" s="1"/>
  <c r="AW65" i="5"/>
  <c r="K63" i="1" s="1"/>
  <c r="AW58" i="5"/>
  <c r="K56" i="1" s="1"/>
  <c r="BE50" i="5"/>
  <c r="O48" i="1" s="1"/>
  <c r="BE75" i="5"/>
  <c r="O73" i="1" s="1"/>
  <c r="BE27" i="5"/>
  <c r="O25" i="1" s="1"/>
  <c r="AW48" i="5"/>
  <c r="K46" i="1" s="1"/>
  <c r="BE46" i="5"/>
  <c r="O44" i="1" s="1"/>
  <c r="AW66" i="5"/>
  <c r="K64" i="1" s="1"/>
  <c r="BE29" i="5"/>
  <c r="O27" i="1" s="1"/>
  <c r="BE44" i="5"/>
  <c r="O42" i="1" s="1"/>
  <c r="AW52" i="5"/>
  <c r="K50" i="1" s="1"/>
  <c r="AW29" i="5"/>
  <c r="K27" i="1" s="1"/>
  <c r="AW43" i="5"/>
  <c r="K41" i="1" s="1"/>
  <c r="BA60" i="5"/>
  <c r="P58" i="1" s="1"/>
  <c r="BA7" i="5"/>
  <c r="P5" i="1" s="1"/>
  <c r="BA22" i="5"/>
  <c r="P20" i="1" s="1"/>
  <c r="BA75" i="5"/>
  <c r="P73" i="1" s="1"/>
  <c r="AS21" i="5"/>
  <c r="L19" i="1" s="1"/>
  <c r="BA38" i="5"/>
  <c r="P36" i="1" s="1"/>
  <c r="AS37" i="5"/>
  <c r="L35" i="1" s="1"/>
  <c r="BA61" i="5"/>
  <c r="P59" i="1" s="1"/>
  <c r="AS48" i="5"/>
  <c r="L46" i="1" s="1"/>
  <c r="BA13" i="5"/>
  <c r="P11" i="1" s="1"/>
  <c r="AS38" i="5"/>
  <c r="L36" i="1" s="1"/>
  <c r="BI4" i="5"/>
  <c r="J2" i="1" s="1"/>
  <c r="BI59" i="5"/>
  <c r="J57" i="1" s="1"/>
  <c r="BI27" i="5"/>
  <c r="J25" i="1" s="1"/>
  <c r="BI34" i="5"/>
  <c r="J32" i="1" s="1"/>
  <c r="BI45" i="5"/>
  <c r="J43" i="1" s="1"/>
  <c r="BI8" i="5"/>
  <c r="J6" i="1" s="1"/>
  <c r="BI7" i="5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tc={B2AD91FF-69A4-4F55-B870-BDFD26511B2B}</author>
  </authors>
  <commentList>
    <comment ref="N1" authorId="0" shapeId="0" xr:uid="{B2AD91FF-69A4-4F55-B870-BDFD26511B2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flag signifies how the surrogacy is handled (see documentation). An "NA" means no surrogacy assignment.</t>
      </text>
    </comment>
  </commentList>
</comments>
</file>

<file path=xl/sharedStrings.xml><?xml version="1.0" encoding="utf-8"?>
<sst xmlns="http://schemas.openxmlformats.org/spreadsheetml/2006/main" count="675" uniqueCount="299">
  <si>
    <t>Freshwater Net</t>
  </si>
  <si>
    <t>10</t>
  </si>
  <si>
    <t>Freshwater Sport</t>
  </si>
  <si>
    <t>3M10513  A</t>
  </si>
  <si>
    <t>Tr SPS Net</t>
  </si>
  <si>
    <t>NT SPS Net</t>
  </si>
  <si>
    <t>Tr HC Net</t>
  </si>
  <si>
    <t>NT HC Net</t>
  </si>
  <si>
    <t>3M10510  E</t>
  </si>
  <si>
    <t>Tr 10E Net</t>
  </si>
  <si>
    <t>3M10510  A</t>
  </si>
  <si>
    <t>A 11 Sport</t>
  </si>
  <si>
    <t>A 10 Sport</t>
  </si>
  <si>
    <t>3M10308  A</t>
  </si>
  <si>
    <t>3M10208</t>
  </si>
  <si>
    <t>Tr Skagit Net</t>
  </si>
  <si>
    <t>NT Skagit Net</t>
  </si>
  <si>
    <t>Tr JDF Net</t>
  </si>
  <si>
    <t>NT JDF Net</t>
  </si>
  <si>
    <t>Tr JDF Troll</t>
  </si>
  <si>
    <t>KMZ Sport</t>
  </si>
  <si>
    <t>KMZ Troll</t>
  </si>
  <si>
    <t>Area 1 Sport</t>
  </si>
  <si>
    <t>Area 1 Troll</t>
  </si>
  <si>
    <t>Tr GHb Net</t>
  </si>
  <si>
    <t>NT GHb Net</t>
  </si>
  <si>
    <t>Ar 2 Sport</t>
  </si>
  <si>
    <t>NT Area 3:4:4B Troll</t>
  </si>
  <si>
    <t>BC JDF Sport</t>
  </si>
  <si>
    <t>WCVI Sport</t>
  </si>
  <si>
    <t>WCVI Troll</t>
  </si>
  <si>
    <t>BC Outside Sport</t>
  </si>
  <si>
    <t>BC JDF Net</t>
  </si>
  <si>
    <t>BC No/Cent Net</t>
  </si>
  <si>
    <t>SE Alaska Sport</t>
  </si>
  <si>
    <t>SE Alaska Net</t>
  </si>
  <si>
    <t>SE Alaska Troll</t>
  </si>
  <si>
    <t>RMIS location code</t>
  </si>
  <si>
    <t>gear</t>
  </si>
  <si>
    <t>1M1*</t>
  </si>
  <si>
    <t>troll</t>
  </si>
  <si>
    <t>net</t>
  </si>
  <si>
    <t>sport</t>
  </si>
  <si>
    <t>2M*</t>
  </si>
  <si>
    <t>3M3*</t>
  </si>
  <si>
    <t>3M22*</t>
  </si>
  <si>
    <t>3M21*</t>
  </si>
  <si>
    <t>3M1*, 5M222*</t>
  </si>
  <si>
    <t>5M222*</t>
  </si>
  <si>
    <t>5M222*, 6MO*</t>
  </si>
  <si>
    <t>6MO*</t>
  </si>
  <si>
    <t xml:space="preserve"> 3M10707*</t>
  </si>
  <si>
    <t>3M10707, 3M10707 A</t>
  </si>
  <si>
    <t>3M10707 B, 3M10707 C, 3M10707 D</t>
  </si>
  <si>
    <t>3M32404  B, 3M32505, 3M32606</t>
  </si>
  <si>
    <t>3M11105*</t>
  </si>
  <si>
    <t>3M112081 *</t>
  </si>
  <si>
    <t>3M112082*</t>
  </si>
  <si>
    <t>3M11309*</t>
  </si>
  <si>
    <t>3M11106*</t>
  </si>
  <si>
    <t>3M10609*</t>
  </si>
  <si>
    <t>3M11410*</t>
  </si>
  <si>
    <t>3M11411</t>
  </si>
  <si>
    <t>3M10510, 3M10511</t>
  </si>
  <si>
    <t>3M11512</t>
  </si>
  <si>
    <t xml:space="preserve">3M11413 </t>
  </si>
  <si>
    <t>Canada (DFO)</t>
  </si>
  <si>
    <t>United States (WDFW)</t>
  </si>
  <si>
    <t>United States (ODFW)</t>
  </si>
  <si>
    <t>United States (CDFG)</t>
  </si>
  <si>
    <t>United States (ADFG)</t>
  </si>
  <si>
    <t>United States (WDFW) &amp; United States (ODFW)</t>
  </si>
  <si>
    <t>United States (ODFW) &amp; United States (CDFG)</t>
  </si>
  <si>
    <t>7B, 7C, 7D</t>
  </si>
  <si>
    <t>5</t>
  </si>
  <si>
    <t>13A</t>
  </si>
  <si>
    <t>10E</t>
  </si>
  <si>
    <t>10, 11</t>
  </si>
  <si>
    <t>6B, 9</t>
  </si>
  <si>
    <t>8A</t>
  </si>
  <si>
    <t>8</t>
  </si>
  <si>
    <t>3, 4, 4B</t>
  </si>
  <si>
    <t>8D</t>
  </si>
  <si>
    <t>13, 13B, 13D, 13E, 13F, 13G, 13H, 13I, 13J, 13K</t>
  </si>
  <si>
    <t>12, 12B, 12C</t>
  </si>
  <si>
    <t>12, 12A, 12B, 12C, 12D</t>
  </si>
  <si>
    <t>11, 11A</t>
  </si>
  <si>
    <t>6, 6A, 6B, 6C, 6D</t>
  </si>
  <si>
    <t>9, 9A</t>
  </si>
  <si>
    <t>8, 8A</t>
  </si>
  <si>
    <t>4B, 5, 6, 6C</t>
  </si>
  <si>
    <t>7, 7A, 7E, 6A</t>
  </si>
  <si>
    <t>7, 7A, 7B, 7C, 7D, 7E</t>
  </si>
  <si>
    <t>not used</t>
  </si>
  <si>
    <t>freshwater, 6D, 9A, 11A, 12A, 12D, 13C, 10C, 10D, 10F, 10G</t>
  </si>
  <si>
    <t>13, 13A, 13B, 13C, 13D, 13E, 13F, 13G, 13H, 13I, 13J, 13K</t>
  </si>
  <si>
    <t>freshwater, 10C, 10D, 10F, 10G</t>
  </si>
  <si>
    <t>10A; Elliot Bay east of a line from West Point to Alki Point</t>
  </si>
  <si>
    <t>used/not used</t>
  </si>
  <si>
    <t>used</t>
  </si>
  <si>
    <t>5, 6, 6C (all time steps), 4B (timesteps 1 &amp; 4, October-April)</t>
  </si>
  <si>
    <t>3, 4 (all time steps), 4B (timesteps 1 &amp; 4, October-April)</t>
  </si>
  <si>
    <t>2G, 2H, 2J, 2K, 2M, 2N, 2P, 2T, 2U</t>
  </si>
  <si>
    <t>2A, 2B, 2C, 2D</t>
  </si>
  <si>
    <t>4A</t>
  </si>
  <si>
    <t>17, 18, 19A (19-7 to 19-12), 28, 29</t>
  </si>
  <si>
    <t>13, 14, 15, 16</t>
  </si>
  <si>
    <t>11, 12, 13, 14, 15, 16, 17, 18, 19A (19-7 to 19-12), 28, 29</t>
  </si>
  <si>
    <r>
      <t>21</t>
    </r>
    <r>
      <rPr>
        <sz val="11"/>
        <color rgb="FFFF0000"/>
        <rFont val="Calibri"/>
        <family val="2"/>
        <scheme val="minor"/>
      </rPr>
      <t>, 22</t>
    </r>
    <r>
      <rPr>
        <sz val="11"/>
        <color theme="1"/>
        <rFont val="Calibri"/>
        <family val="2"/>
        <scheme val="minor"/>
      </rPr>
      <t>, 23, 24, 25, 26, 27, 121, 122, 123, 124, 125, 126, 127</t>
    </r>
  </si>
  <si>
    <t>6 (ODFW) &amp; California KMZ; Horse Mountain (California) to Humbug Mountain (Oregon); 40.08 &lt; Latitude &lt; 42.68</t>
  </si>
  <si>
    <t>3, 4, 5A, 5B; Humbug Mountain (Oregon) to Cape Falcon (Oregon); 42.68 &lt; Latitude &lt; 45.77</t>
  </si>
  <si>
    <t>FisheryID</t>
  </si>
  <si>
    <t>FisheryName</t>
  </si>
  <si>
    <t>NoWACstNet</t>
  </si>
  <si>
    <t>No Wash. Coastal Net</t>
  </si>
  <si>
    <t>SEAK Troll</t>
  </si>
  <si>
    <t>SEAK Net</t>
  </si>
  <si>
    <t>SEAK Sport</t>
  </si>
  <si>
    <t>N/C BC Net</t>
  </si>
  <si>
    <t>WCVI Net</t>
  </si>
  <si>
    <t>GeoStr Net</t>
  </si>
  <si>
    <t>BCOutSport</t>
  </si>
  <si>
    <t>N/C BC Trl</t>
  </si>
  <si>
    <t>GeoS Troll</t>
  </si>
  <si>
    <t>N GS Sport</t>
  </si>
  <si>
    <t>S GS Sport</t>
  </si>
  <si>
    <t>BC JDF Spt</t>
  </si>
  <si>
    <t>NT 3:4 Trl</t>
  </si>
  <si>
    <t>Tr 3:4 Trl</t>
  </si>
  <si>
    <t>Ar 3:4 Spt</t>
  </si>
  <si>
    <t>NT 2 Troll</t>
  </si>
  <si>
    <t>Tr 2 Troll</t>
  </si>
  <si>
    <t>WillapaNet</t>
  </si>
  <si>
    <t>NT 1 Troll</t>
  </si>
  <si>
    <t>Ar 1 Sport</t>
  </si>
  <si>
    <t>ColRvr Net</t>
  </si>
  <si>
    <t>Buoy10 Spt</t>
  </si>
  <si>
    <t>Cen OR Trl</t>
  </si>
  <si>
    <t>Cen OR Spt</t>
  </si>
  <si>
    <t>So Cal Trl</t>
  </si>
  <si>
    <t>So Cal Spt</t>
  </si>
  <si>
    <t>Ar 7 Sport</t>
  </si>
  <si>
    <t>NT 7:7ANet</t>
  </si>
  <si>
    <t>Tr 7:7ANet</t>
  </si>
  <si>
    <t>NT 7BCDNet</t>
  </si>
  <si>
    <t>Tr 7BCDNet</t>
  </si>
  <si>
    <t>Tr JDF Trl</t>
  </si>
  <si>
    <t>Ar 5 Sport</t>
  </si>
  <si>
    <t>Ar 8-1 Spt</t>
  </si>
  <si>
    <t>NT SkagNet</t>
  </si>
  <si>
    <t>Tr SkagNet</t>
  </si>
  <si>
    <t>Area8D Spt</t>
  </si>
  <si>
    <t>NT StSnNet</t>
  </si>
  <si>
    <t>Tr StSnNet</t>
  </si>
  <si>
    <t>NT TulaNet</t>
  </si>
  <si>
    <t>Tr TulaNet</t>
  </si>
  <si>
    <t>Ar 9 Sport</t>
  </si>
  <si>
    <t>Ar 6 Sport</t>
  </si>
  <si>
    <t>Tr 6B:9Net</t>
  </si>
  <si>
    <t>NT10:11Net</t>
  </si>
  <si>
    <t>Tr10:11Net</t>
  </si>
  <si>
    <t>A 10A Sprt</t>
  </si>
  <si>
    <t>Tr 10A Net</t>
  </si>
  <si>
    <t>A 10E Sprt</t>
  </si>
  <si>
    <t>A 12 Sport</t>
  </si>
  <si>
    <t>A 13 Sport</t>
  </si>
  <si>
    <t>NT 13A Net</t>
  </si>
  <si>
    <t>Tr 13A Net</t>
  </si>
  <si>
    <t>FW Sport</t>
  </si>
  <si>
    <t>FW Net</t>
  </si>
  <si>
    <t>FisheryTitle</t>
  </si>
  <si>
    <t>BC WCVI Net</t>
  </si>
  <si>
    <t>BC Georgia Strait Net</t>
  </si>
  <si>
    <t>BC No/Cent Troll</t>
  </si>
  <si>
    <t>BC WCVI Troll</t>
  </si>
  <si>
    <t>BC WCVI Sport</t>
  </si>
  <si>
    <t>BC Georgia Strait Troll</t>
  </si>
  <si>
    <t>BC N Georgia Strait Sport</t>
  </si>
  <si>
    <t>BC S Georgia Strait Sport</t>
  </si>
  <si>
    <t>Tr Area 3:4:4B Troll</t>
  </si>
  <si>
    <t>NT Area 3:4 Sport</t>
  </si>
  <si>
    <t>NT Area 2 Troll</t>
  </si>
  <si>
    <t>Tr Area 2 Troll</t>
  </si>
  <si>
    <t>NT Area 2 Sport</t>
  </si>
  <si>
    <t>NrT G. Harbor Net</t>
  </si>
  <si>
    <t>T G. Harbor Net</t>
  </si>
  <si>
    <t>Willapa Bay Net</t>
  </si>
  <si>
    <t>Columbia River Net</t>
  </si>
  <si>
    <t>Buoy 10 Sport</t>
  </si>
  <si>
    <t>Central OR Troll</t>
  </si>
  <si>
    <t>Central OR Sport</t>
  </si>
  <si>
    <t>So Calif. Troll</t>
  </si>
  <si>
    <t>So Calif. Sport</t>
  </si>
  <si>
    <t>NT Area 7 Sport</t>
  </si>
  <si>
    <t>NT Area 6A:7:7A Net</t>
  </si>
  <si>
    <t>Tr Area 6A:7:7A Net</t>
  </si>
  <si>
    <t>NT Area 7B-7D Net</t>
  </si>
  <si>
    <t>Tr Area 7B-7D Net</t>
  </si>
  <si>
    <t>NT Area 5 Sport</t>
  </si>
  <si>
    <t>NT Area 8-1 Sport</t>
  </si>
  <si>
    <t>NT Area 8D Sport</t>
  </si>
  <si>
    <t>NT St/Snohomish Net</t>
  </si>
  <si>
    <t>Tr St/Snohomish Net</t>
  </si>
  <si>
    <t>NT Tulalip Bay Net</t>
  </si>
  <si>
    <t>Tr Tulalip Bay Net</t>
  </si>
  <si>
    <t>NT Area 9 Sport</t>
  </si>
  <si>
    <t>NT Area 6 Sport</t>
  </si>
  <si>
    <t>Tr Area 6B:9 Net</t>
  </si>
  <si>
    <t>NT Area 10 Sport</t>
  </si>
  <si>
    <t>NT Area 11 Sport</t>
  </si>
  <si>
    <t>NT Area 10:11 Net</t>
  </si>
  <si>
    <t>Tr Area 10:11 Net</t>
  </si>
  <si>
    <t>NT Area 10A Sport</t>
  </si>
  <si>
    <t>Tr Area 10A Net</t>
  </si>
  <si>
    <t>NT Area 10E Sport</t>
  </si>
  <si>
    <t>Tr Area 10E Net</t>
  </si>
  <si>
    <t>NT Area 12 Sport</t>
  </si>
  <si>
    <t>NT Hood Canal Net</t>
  </si>
  <si>
    <t>Tr Hood Canal Net</t>
  </si>
  <si>
    <t>NT Area 13 Sport</t>
  </si>
  <si>
    <t>NT Area 13A Net</t>
  </si>
  <si>
    <t>Tr Area 13A Net</t>
  </si>
  <si>
    <t>tribal/non-tribal</t>
  </si>
  <si>
    <t>both</t>
  </si>
  <si>
    <t>tribal</t>
  </si>
  <si>
    <t>non-tribal</t>
  </si>
  <si>
    <t>catch reporting area &amp; geographical location (coordinates in decimal degrees)</t>
  </si>
  <si>
    <t>catch reporting area agency</t>
  </si>
  <si>
    <t>SLRatio</t>
  </si>
  <si>
    <t>Surrogate Fishery</t>
  </si>
  <si>
    <t>BP MinimumSize (FL, mm)</t>
  </si>
  <si>
    <t>ModelStockProportion value</t>
  </si>
  <si>
    <t>ModelStockProportion source</t>
  </si>
  <si>
    <t>BP MSFLandedCatch (annual, mean ± S.D.)</t>
  </si>
  <si>
    <t>1 (WDFW), 2 (ODFW); Cape Falcon (Oregon) to Leadbetter Point (Washington State); 45.77 &lt; Latitude &lt; 46.64</t>
  </si>
  <si>
    <t>North of maritime British Columbia-Alaska border to Southern end of Yakutat Bay (Alaska, latitude &lt; 59.54)</t>
  </si>
  <si>
    <t>North of maritime California-Mexico border to Horse Mountain (California, latitude &lt; 40.08)</t>
  </si>
  <si>
    <t>marked in red</t>
  </si>
  <si>
    <t>BP TotalLandedCatch (annual, mean ± S.D.)</t>
  </si>
  <si>
    <t xml:space="preserve"> in the recovery years 2004 to 2019 &amp; assigned by Oliver Miler (OM) to FRAM fisheries</t>
  </si>
  <si>
    <t>Are there additional columns that should be added ?</t>
  </si>
  <si>
    <t>not assigned in Larry LaVoy's (LL) version of the FRAM fishery profiles, but Coded Wire Tags present</t>
  </si>
  <si>
    <t>columns from LL's version of the FRAM fishery profiles</t>
  </si>
  <si>
    <t xml:space="preserve"> If yes, then ideally variable names should be used that match</t>
  </si>
  <si>
    <t xml:space="preserve"> those specified in the FRAM data base as precisely as possible</t>
  </si>
  <si>
    <t xml:space="preserve"> (annual, mean ± S.D.) added by OM; LL probably meant the mean ? In addition S.D. might make sense ?</t>
  </si>
  <si>
    <t>Should these be included ? (BP = base period)</t>
  </si>
  <si>
    <r>
      <t>19B (19-1 to 19-6),</t>
    </r>
    <r>
      <rPr>
        <sz val="11"/>
        <color rgb="FFFF0000"/>
        <rFont val="Calibri"/>
        <family val="2"/>
        <scheme val="minor"/>
      </rPr>
      <t xml:space="preserve"> 20-1, 20-2, 20-3, 20-4, </t>
    </r>
    <r>
      <rPr>
        <sz val="11"/>
        <rFont val="Calibri"/>
        <family val="2"/>
        <scheme val="minor"/>
      </rPr>
      <t xml:space="preserve">20-5, </t>
    </r>
    <r>
      <rPr>
        <sz val="11"/>
        <color rgb="FFFF0000"/>
        <rFont val="Calibri"/>
        <family val="2"/>
        <scheme val="minor"/>
      </rPr>
      <t>20-6, 20-7</t>
    </r>
  </si>
  <si>
    <r>
      <t>1, 2, 3, 4, 5, 6, 7, 8, 9, 10, 101, 102, 103, 104, 105, 106, 107, 108, 109, 110</t>
    </r>
    <r>
      <rPr>
        <sz val="11"/>
        <color rgb="FF00B050"/>
        <rFont val="Calibri"/>
        <family val="2"/>
        <scheme val="minor"/>
      </rPr>
      <t xml:space="preserve">, 130, </t>
    </r>
    <r>
      <rPr>
        <sz val="11"/>
        <color rgb="FFFF0000"/>
        <rFont val="Calibri"/>
        <family val="2"/>
        <scheme val="minor"/>
      </rPr>
      <t>142</t>
    </r>
  </si>
  <si>
    <r>
      <t xml:space="preserve">1, 2, 3, 4, 5, 6, 7, 8, 9, 10, </t>
    </r>
    <r>
      <rPr>
        <sz val="11"/>
        <color rgb="FFFF0000"/>
        <rFont val="Calibri"/>
        <family val="2"/>
        <scheme val="minor"/>
      </rPr>
      <t xml:space="preserve">11, 12, </t>
    </r>
    <r>
      <rPr>
        <sz val="11"/>
        <color theme="1"/>
        <rFont val="Calibri"/>
        <family val="2"/>
        <scheme val="minor"/>
      </rPr>
      <t>101, 102, 103, 104, 105, 106, 107, 108, 109, 110</t>
    </r>
    <r>
      <rPr>
        <sz val="11"/>
        <color rgb="FF00B050"/>
        <rFont val="Calibri"/>
        <family val="2"/>
        <scheme val="minor"/>
      </rPr>
      <t xml:space="preserve">, 130, </t>
    </r>
    <r>
      <rPr>
        <sz val="11"/>
        <color rgb="FFFF0000"/>
        <rFont val="Calibri"/>
        <family val="2"/>
        <scheme val="minor"/>
      </rPr>
      <t>142</t>
    </r>
  </si>
  <si>
    <r>
      <t>1, 2, 3, 4, 5, 6, 7, 8, 9, 10, 101, 102, 103, 104, 105, 106, 107, 108, 109, 110</t>
    </r>
    <r>
      <rPr>
        <sz val="11"/>
        <color rgb="FF00B050"/>
        <rFont val="Calibri"/>
        <family val="2"/>
        <scheme val="minor"/>
      </rPr>
      <t>, 130, 142</t>
    </r>
  </si>
  <si>
    <r>
      <t xml:space="preserve">21, </t>
    </r>
    <r>
      <rPr>
        <sz val="11"/>
        <color rgb="FF00B050"/>
        <rFont val="Calibri"/>
        <family val="2"/>
        <scheme val="minor"/>
      </rPr>
      <t>22,</t>
    </r>
    <r>
      <rPr>
        <sz val="11"/>
        <color theme="1"/>
        <rFont val="Calibri"/>
        <family val="2"/>
        <scheme val="minor"/>
      </rPr>
      <t xml:space="preserve"> 23, 24, 25, 26, 27, 121, 122, 123, 124, 125, 126, 127</t>
    </r>
  </si>
  <si>
    <r>
      <t>21,</t>
    </r>
    <r>
      <rPr>
        <sz val="11"/>
        <color rgb="FF00B050"/>
        <rFont val="Calibri"/>
        <family val="2"/>
        <scheme val="minor"/>
      </rPr>
      <t xml:space="preserve"> 22,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23, 24, 25, 26, 27, 121, 122, 123, 124, 125, 126, 127</t>
    </r>
  </si>
  <si>
    <t>not assigned in Larry LaVoy's (LL) version of the FRAM fishery profiles and no Coded Wire Tags present</t>
  </si>
  <si>
    <t>Canada (DFO), area 22</t>
  </si>
  <si>
    <t>Nitinat lake, saltwater lake/fjord, connected via a tidal passage to the ocean: should recoveries be assigned to FRAM fisheries ?</t>
  </si>
  <si>
    <t xml:space="preserve"> in the recovery years 2004 to 2019, assigned by OM to FRAM fisheries</t>
  </si>
  <si>
    <t>marked in green</t>
  </si>
  <si>
    <r>
      <t xml:space="preserve">19B (19-1 to 19-6), </t>
    </r>
    <r>
      <rPr>
        <sz val="11"/>
        <color rgb="FF00B050"/>
        <rFont val="Calibri"/>
        <family val="2"/>
        <scheme val="minor"/>
      </rPr>
      <t>20-1, 20-2, 20-3, 20-4,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20-5, </t>
    </r>
    <r>
      <rPr>
        <sz val="11"/>
        <color rgb="FF00B050"/>
        <rFont val="Calibri"/>
        <family val="2"/>
        <scheme val="minor"/>
      </rPr>
      <t>20-6, 20-7</t>
    </r>
  </si>
  <si>
    <t>ID</t>
  </si>
  <si>
    <t>BasePeriodID</t>
  </si>
  <si>
    <t>BPCatch</t>
  </si>
  <si>
    <t>Flag</t>
  </si>
  <si>
    <t>TimeStep</t>
  </si>
  <si>
    <t>ModelStockProportion</t>
  </si>
  <si>
    <t>Marked BP Catch</t>
  </si>
  <si>
    <t>MinimumSize</t>
  </si>
  <si>
    <t>BP Size Limits</t>
  </si>
  <si>
    <t>Lookup</t>
  </si>
  <si>
    <t>Total BP Encounters</t>
  </si>
  <si>
    <t>TargetEncounterRate</t>
  </si>
  <si>
    <t>Target Encounter Rates (S/L Ratios)</t>
  </si>
  <si>
    <t>Type</t>
  </si>
  <si>
    <t>SurrogateFishery</t>
  </si>
  <si>
    <t>SurrogateTimeStep</t>
  </si>
  <si>
    <t>RecipientFishery</t>
  </si>
  <si>
    <t>RecipientTimeStep</t>
  </si>
  <si>
    <t>Impute Recoveries</t>
  </si>
  <si>
    <t>Base Period Round: XX</t>
  </si>
  <si>
    <t>SUMMARY</t>
  </si>
  <si>
    <t>Fishery</t>
  </si>
  <si>
    <t>Time 1</t>
  </si>
  <si>
    <t>Time 2</t>
  </si>
  <si>
    <t>Time 3</t>
  </si>
  <si>
    <t>Marked Catch</t>
  </si>
  <si>
    <t>Total Encounters</t>
  </si>
  <si>
    <t>Size Limit</t>
  </si>
  <si>
    <t>Target Encounter Rates</t>
  </si>
  <si>
    <t>MSP Marked</t>
  </si>
  <si>
    <t>MSP Total</t>
  </si>
  <si>
    <t>Comb</t>
  </si>
  <si>
    <t>comb</t>
  </si>
  <si>
    <t>SLRatio (T1-T2-T3)</t>
  </si>
  <si>
    <t>BP MinimumSize (FL, mm)  (T1-T2-T3)</t>
  </si>
  <si>
    <r>
      <t xml:space="preserve">BP Total Encounters (annual, mean </t>
    </r>
    <r>
      <rPr>
        <b/>
        <sz val="11"/>
        <color theme="1"/>
        <rFont val="Calibri"/>
        <family val="2"/>
      </rPr>
      <t>± S.D.</t>
    </r>
    <r>
      <rPr>
        <b/>
        <sz val="11"/>
        <color theme="1"/>
        <rFont val="Calibri"/>
        <family val="2"/>
        <scheme val="minor"/>
      </rPr>
      <t>)  (T1-T2-T3)</t>
    </r>
  </si>
  <si>
    <t>BP Marked Encounters (annual, mean ± S.D.)  (T1-T2-T3)</t>
  </si>
  <si>
    <t>Surrogate Fishery Flag  (T1-T2-T3)</t>
  </si>
  <si>
    <t>ModelStockProportion Total  (T1-T2-T3)</t>
  </si>
  <si>
    <t>ModelStockProportion Value Marked  (T1-T2-T3)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</si>
</sst>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9" fillId="0" borderId="0"/>
    <xf numFmtId="0" fontId="9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5" fillId="0" borderId="0" xfId="1" applyFont="1"/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1" applyFon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0" fontId="8" fillId="0" borderId="8" xfId="2" applyFont="1" applyBorder="1" applyAlignment="1">
      <alignment horizontal="right" wrapText="1"/>
    </xf>
    <xf numFmtId="0" fontId="8" fillId="2" borderId="7" xfId="3" applyFont="1" applyFill="1" applyBorder="1" applyAlignment="1">
      <alignment horizontal="center"/>
    </xf>
    <xf numFmtId="0" fontId="8" fillId="0" borderId="8" xfId="3" applyFont="1" applyBorder="1" applyAlignment="1">
      <alignment horizontal="right" wrapText="1"/>
    </xf>
    <xf numFmtId="0" fontId="8" fillId="2" borderId="9" xfId="2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8" fillId="0" borderId="0" xfId="2" applyFont="1" applyAlignment="1">
      <alignment horizontal="right" wrapText="1"/>
    </xf>
    <xf numFmtId="0" fontId="8" fillId="2" borderId="0" xfId="3" applyFont="1" applyFill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0" borderId="5" xfId="3" applyFont="1" applyBorder="1" applyAlignment="1">
      <alignment horizontal="center" wrapText="1"/>
    </xf>
    <xf numFmtId="0" fontId="5" fillId="0" borderId="3" xfId="3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" xfId="0" applyBorder="1"/>
    <xf numFmtId="0" fontId="5" fillId="4" borderId="3" xfId="3" applyFont="1" applyFill="1" applyBorder="1" applyAlignment="1">
      <alignment horizontal="center"/>
    </xf>
    <xf numFmtId="0" fontId="0" fillId="0" borderId="2" xfId="0" applyBorder="1"/>
    <xf numFmtId="0" fontId="5" fillId="0" borderId="1" xfId="3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11" fillId="5" borderId="0" xfId="1" applyFont="1" applyFill="1" applyAlignment="1">
      <alignment horizont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3" borderId="0" xfId="0" applyFont="1" applyFill="1" applyAlignment="1">
      <alignment horizontal="center"/>
    </xf>
  </cellXfs>
  <cellStyles count="4">
    <cellStyle name="Normal" xfId="0" builtinId="0"/>
    <cellStyle name="Normal_BP LookUps" xfId="3" xr:uid="{43F3075A-64E2-4216-AC17-E4059B1B6643}"/>
    <cellStyle name="Normal_Sheet1" xfId="1" xr:uid="{3E069D55-ED3E-4F24-9013-15DC2711B4A9}"/>
    <cellStyle name="Normal_Sheet1_1" xfId="2" xr:uid="{73AF0DBA-638D-4ACC-8EA2-379F5ED3C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Sport/2008/Chin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Sport/2010/Chin1010final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1"/>
      <sheetName val="3"/>
      <sheetName val="5"/>
      <sheetName val="5_U&amp;M"/>
      <sheetName val="5Unmrkd"/>
      <sheetName val="6"/>
      <sheetName val="6_U&amp;M"/>
      <sheetName val="6_Nats"/>
      <sheetName val="6Unmrkd"/>
      <sheetName val="8"/>
      <sheetName val="10"/>
      <sheetName val="Sk"/>
      <sheetName val="Skmrkd"/>
      <sheetName val="SkUnmrkd"/>
      <sheetName val="StSn"/>
      <sheetName val="StSnmrkd"/>
      <sheetName val="StSnUnmrkd"/>
      <sheetName val="HdC"/>
      <sheetName val="HdCmrkd"/>
      <sheetName val="HdCUnmrkd"/>
      <sheetName val="SPS"/>
      <sheetName val="SPSmrkd"/>
      <sheetName val="SPSUnmrkd"/>
      <sheetName val="NS"/>
      <sheetName val="NSmrkd"/>
      <sheetName val="NSUnmrkd"/>
      <sheetName val="JDF"/>
      <sheetName val="JDFmrkd"/>
      <sheetName val="JDFUnmrkd"/>
      <sheetName val="TAMI"/>
      <sheetName val="TAMX"/>
      <sheetName val="Input Page"/>
      <sheetName val="INPUT_StockData"/>
      <sheetName val="INPUT_MkRt"/>
      <sheetName val="INPUT_Harvest"/>
      <sheetName val="INPUT_ETSport"/>
      <sheetName val="ER_ESC_Overview"/>
      <sheetName val="ER_ESC_Overview U&amp;M"/>
      <sheetName val="ER_ESC_Overview(ifanyMSF)"/>
      <sheetName val="ER_ESC_OverviewNTTrtySuS"/>
      <sheetName val="Documentation"/>
      <sheetName val="2A_C"/>
      <sheetName val="2D_F"/>
      <sheetName val="2A_CU&amp;M"/>
      <sheetName val="2A_Cmrkd"/>
      <sheetName val="2A_CUnmrkd"/>
      <sheetName val="2A_CUnmrkdT4"/>
      <sheetName val="2A_CUnmrkdT3"/>
      <sheetName val="2D_F T4"/>
      <sheetName val="2D_F T3"/>
      <sheetName val="2D_F T2"/>
      <sheetName val="2D_Fmrkd"/>
      <sheetName val="2D_Fmrkd T4"/>
      <sheetName val="2D_Fmrkd T3"/>
      <sheetName val="2D_Fmrkd T2"/>
      <sheetName val="2D_FUnmrkd"/>
      <sheetName val="2D_FUnmrkd T4"/>
      <sheetName val="2D_FUnmrkd T3"/>
      <sheetName val="2D_FUnmrkd T2"/>
      <sheetName val="INPUT_ERObjOldStuff"/>
      <sheetName val="2A_CU&amp;M_H+N"/>
      <sheetName val="2A_CU&amp;M_H+N T4"/>
      <sheetName val="2A_CU&amp;M_H+N T3"/>
      <sheetName val="2A_CU&amp;M_H+NSptbyTime"/>
      <sheetName val="2A_CU&amp;M_Hatchery"/>
      <sheetName val="2A_CU&amp;M_N"/>
      <sheetName val="2A_CU&amp;M_HatcherySptbyTime"/>
      <sheetName val="2A_CU&amp;M_HatcheryT4"/>
      <sheetName val="SportMatrix"/>
      <sheetName val="Guts"/>
    </sheetNames>
    <sheetDataSet>
      <sheetData sheetId="0">
        <row r="1">
          <cell r="B1" t="str">
            <v>WELCOME TO CHINOOK "TAMM"</v>
          </cell>
        </row>
        <row r="2">
          <cell r="A2" t="str">
            <v xml:space="preserve">           PUGET SOUND CHINOOK STOCKS TERMINAL AREA MANAGEMENT MODULE</v>
          </cell>
        </row>
        <row r="3">
          <cell r="A3" t="str">
            <v xml:space="preserve">                              Developed for use in the N. of Falcon User Group Forum.</v>
          </cell>
        </row>
        <row r="4">
          <cell r="B4" t="str">
            <v>T. Scott</v>
          </cell>
          <cell r="D4">
            <v>36259.337766203702</v>
          </cell>
          <cell r="E4" t="str">
            <v>at</v>
          </cell>
          <cell r="F4">
            <v>36259.337777777801</v>
          </cell>
        </row>
        <row r="6">
          <cell r="D6" t="str">
            <v>CTRL+M for Main Menu</v>
          </cell>
        </row>
        <row r="7">
          <cell r="B7" t="str">
            <v>Version:</v>
          </cell>
          <cell r="F7" t="str">
            <v>FOR FRAM:</v>
          </cell>
          <cell r="G7">
            <v>2008</v>
          </cell>
        </row>
        <row r="8">
          <cell r="B8" t="str">
            <v>Last Inputs:</v>
          </cell>
          <cell r="F8" t="str">
            <v>FRAM Version:</v>
          </cell>
          <cell r="G8">
            <v>5.3</v>
          </cell>
        </row>
        <row r="9">
          <cell r="D9" t="str">
            <v>View at Custom 87% for full screen effect</v>
          </cell>
        </row>
        <row r="10">
          <cell r="B10" t="str">
            <v>Page Name</v>
          </cell>
          <cell r="C10" t="str">
            <v>Table #</v>
          </cell>
          <cell r="E10" t="str">
            <v>"Guts"</v>
          </cell>
          <cell r="G10" t="str">
            <v>Inputs</v>
          </cell>
        </row>
        <row r="11">
          <cell r="B11" t="str">
            <v>Table1</v>
          </cell>
          <cell r="C11" t="str">
            <v>Table 1</v>
          </cell>
          <cell r="E11" t="str">
            <v>TAMITAMV</v>
          </cell>
          <cell r="G11" t="str">
            <v>ERObjectives</v>
          </cell>
        </row>
        <row r="12">
          <cell r="B12" t="str">
            <v>ERIndices</v>
          </cell>
          <cell r="C12" t="str">
            <v>Tables 6</v>
          </cell>
          <cell r="E12" t="str">
            <v>Catches</v>
          </cell>
          <cell r="G12" t="str">
            <v>StockData</v>
          </cell>
        </row>
        <row r="13">
          <cell r="B13" t="str">
            <v>ExplRates</v>
          </cell>
          <cell r="C13" t="str">
            <v>Tables 5</v>
          </cell>
          <cell r="E13" t="str">
            <v>Tables2AC</v>
          </cell>
          <cell r="G13" t="str">
            <v>Net Harvest</v>
          </cell>
        </row>
        <row r="14">
          <cell r="B14" t="str">
            <v>Allocation</v>
          </cell>
          <cell r="C14" t="str">
            <v>Tables 3</v>
          </cell>
          <cell r="E14" t="str">
            <v>Tables2DF</v>
          </cell>
          <cell r="G14" t="str">
            <v>ETSport</v>
          </cell>
        </row>
        <row r="15">
          <cell r="B15" t="str">
            <v>RunSizeEsc</v>
          </cell>
          <cell r="C15" t="str">
            <v>Table 8</v>
          </cell>
          <cell r="E15" t="str">
            <v>Macros</v>
          </cell>
        </row>
        <row r="16">
          <cell r="B16" t="str">
            <v>Preterm</v>
          </cell>
          <cell r="C16" t="str">
            <v>Table10</v>
          </cell>
          <cell r="E16" t="str">
            <v>Menus</v>
          </cell>
        </row>
        <row r="17">
          <cell r="B17" t="str">
            <v>Skagit</v>
          </cell>
          <cell r="C17" t="str">
            <v>Tables11A-D</v>
          </cell>
          <cell r="E17" t="str">
            <v>Lists</v>
          </cell>
        </row>
        <row r="18">
          <cell r="B18" t="str">
            <v>StillySno</v>
          </cell>
          <cell r="C18" t="str">
            <v>Tables12A-D</v>
          </cell>
          <cell r="E18" t="str">
            <v>Messages</v>
          </cell>
        </row>
        <row r="19">
          <cell r="B19" t="str">
            <v>HoodCanal</v>
          </cell>
          <cell r="C19" t="str">
            <v>Tables13A-D</v>
          </cell>
          <cell r="E19" t="str">
            <v>Errcheck</v>
          </cell>
        </row>
        <row r="20">
          <cell r="B20" t="str">
            <v>SouthSound</v>
          </cell>
          <cell r="C20" t="str">
            <v>Tables14A-D4</v>
          </cell>
          <cell r="E20" t="str">
            <v>Tables7</v>
          </cell>
          <cell r="G20" t="str">
            <v>PGDN for</v>
          </cell>
        </row>
        <row r="21">
          <cell r="B21" t="str">
            <v>NookSam</v>
          </cell>
          <cell r="C21" t="str">
            <v>Tables15A-D</v>
          </cell>
          <cell r="G21" t="str">
            <v>Table List</v>
          </cell>
        </row>
        <row r="22">
          <cell r="B22" t="str">
            <v>Strait</v>
          </cell>
          <cell r="C22" t="str">
            <v>Table16A</v>
          </cell>
        </row>
        <row r="26">
          <cell r="A26" t="str">
            <v>TABLELIST FOR CHINOOK TAMM VERSION:</v>
          </cell>
          <cell r="E26">
            <v>0</v>
          </cell>
          <cell r="F26">
            <v>36259.337766203702</v>
          </cell>
          <cell r="G26">
            <v>36259.337777777801</v>
          </cell>
        </row>
        <row r="28">
          <cell r="A28" t="str">
            <v>STOCK ABBREVIATIONS:</v>
          </cell>
        </row>
        <row r="29">
          <cell r="A29" t="str">
            <v>SK: SKAGIT</v>
          </cell>
          <cell r="G29" t="str">
            <v>SP = Spring</v>
          </cell>
        </row>
        <row r="30">
          <cell r="A30" t="str">
            <v>STSN: STILLY-SNO</v>
          </cell>
          <cell r="G30" t="str">
            <v>SF = Summer/fall</v>
          </cell>
        </row>
        <row r="31">
          <cell r="A31" t="str">
            <v>ST: STILLY</v>
          </cell>
        </row>
        <row r="32">
          <cell r="A32" t="str">
            <v>SN: SNOHOMISH;   TUL: TULALIP</v>
          </cell>
          <cell r="G32" t="str">
            <v>2" = AGE 2</v>
          </cell>
        </row>
        <row r="33">
          <cell r="A33" t="str">
            <v>SSND AND SPS: SOUTH SOUND; WRSC: WHITE R SP CHIN</v>
          </cell>
          <cell r="G33" t="str">
            <v>3+" = AGE 3 TO 5</v>
          </cell>
        </row>
        <row r="34">
          <cell r="A34" t="str">
            <v>NS AND BHAM: NOOKSACK-SAMISH</v>
          </cell>
        </row>
        <row r="35">
          <cell r="A35" t="str">
            <v>HC: HOOD CANAL; JDF: JUAN DE FUCA TRIBS</v>
          </cell>
          <cell r="G35" t="str">
            <v>Ea = Early (= "Native" or "Spring")</v>
          </cell>
        </row>
        <row r="37">
          <cell r="A37" t="str">
            <v>PREFIXES USING STOCK ABBREVIATIONS OR FRAM STOCK NUMBER:</v>
          </cell>
        </row>
        <row r="38">
          <cell r="A38" t="str">
            <v>ETRS..:  EXTREME TERMINAL RUN SIZE</v>
          </cell>
          <cell r="I38" t="str">
            <v>CAT..: CATCH (INPUT) RANGES</v>
          </cell>
        </row>
        <row r="39">
          <cell r="A39" t="str">
            <v>TAA..: TERMINAL AREA ABUNDANCE (FORMERLY TERMINAL RUN SIZE)</v>
          </cell>
        </row>
        <row r="40">
          <cell r="A40" t="str">
            <v>ESC..: TOTAL ESCAPEMENT FOR STOCK NAMED</v>
          </cell>
        </row>
        <row r="41">
          <cell r="A41" t="str">
            <v>TAMM..: TAMM TABLE FOR STOCK NAMED (PUGET SOUND ONLY)</v>
          </cell>
        </row>
        <row r="43">
          <cell r="A43" t="str">
            <v>"GUTS" I/O TABLES AND RANGES:</v>
          </cell>
        </row>
        <row r="44">
          <cell r="A44" t="str">
            <v>STKS: STOCK SUMMARY DATA (INPUT FROM TAMX) (VIEW)</v>
          </cell>
        </row>
        <row r="45">
          <cell r="A45" t="str">
            <v>TAMX:  TAMM TRANSFER TABLE (VIEW)</v>
          </cell>
        </row>
        <row r="46">
          <cell r="A46" t="str">
            <v>STKSDAT,LANCATDAT,TOTCATDAT:  TAMM TRANSFER DATA (FROM TAMXnnnn.TAM)</v>
          </cell>
        </row>
        <row r="47">
          <cell r="A47" t="str">
            <v>TAMI:  TAMM INPUT DATA TABLE (VIEW)</v>
          </cell>
        </row>
        <row r="48">
          <cell r="A48" t="str">
            <v>TAMIDAT:  TAMM INPUT DATA MATRIX (FOR TAMInnnn.TAM)</v>
          </cell>
        </row>
        <row r="50">
          <cell r="A50" t="str">
            <v>REPORT TABLES:</v>
          </cell>
        </row>
        <row r="51">
          <cell r="A51" t="str">
            <v>TABLE 1:  SUMMARY OF CATCH TARGETS</v>
          </cell>
        </row>
        <row r="52">
          <cell r="A52" t="str">
            <v>TABLE 2:  FISHERY IMPACTS COMPILATION (NOT FOR DISTRIBUTION)</v>
          </cell>
        </row>
        <row r="53">
          <cell r="A53" t="str">
            <v>TABLE 3:</v>
          </cell>
          <cell r="B53" t="str">
            <v xml:space="preserve"> APPROXIMATE ALLOCATION ACCOUNTING</v>
          </cell>
        </row>
        <row r="54">
          <cell r="A54" t="str">
            <v>TABLE 4:  BASE PERIOD EXPLOITATION RATES BY FISHERY AGGREGATE</v>
          </cell>
        </row>
        <row r="55">
          <cell r="A55" t="str">
            <v>TABLE 5:  SUMMARY EXPLOITATION RATES BY FISHERY AGGREGATE</v>
          </cell>
        </row>
        <row r="56">
          <cell r="A56" t="str">
            <v>TABLE 6:  CHINOOK EXPLOITATION RATES AND INDICES BY FISHERY AGGREGATE</v>
          </cell>
        </row>
        <row r="57">
          <cell r="A57" t="str">
            <v>TABLE 7:  NONLOCAL TERMINAL NET STOCK CATCHES (NOT FOR DISTRIBUTION)</v>
          </cell>
        </row>
        <row r="58">
          <cell r="A58" t="str">
            <v>TABLE 8:</v>
          </cell>
          <cell r="B58" t="str">
            <v xml:space="preserve"> RUN SIZES FOR STATUS REPORT FRAME OF REFERENCE</v>
          </cell>
        </row>
        <row r="59">
          <cell r="A59" t="str">
            <v>TABLE 10:  PRE-TERMINAL STOCK COMPOSITION</v>
          </cell>
        </row>
        <row r="60">
          <cell r="A60" t="str">
            <v>TABLE 11</v>
          </cell>
          <cell r="B60" t="str">
            <v>A: SKAGIT TERMINAL AREA MANAGEMENT MODULE REPORT ("TAMMSK")</v>
          </cell>
        </row>
        <row r="61">
          <cell r="B61" t="str">
            <v>B: SKAGIT TAMM FISHERY PARAMETERS (INPUTS)</v>
          </cell>
        </row>
        <row r="62">
          <cell r="B62" t="str">
            <v>C: SKAGIT TAMM MONTHLY BREAKOUTS &amp; TAMI preparation</v>
          </cell>
        </row>
        <row r="63">
          <cell r="B63" t="str">
            <v>D: SKAGIT TAMM STATUS REPORT TABLE</v>
          </cell>
        </row>
        <row r="64">
          <cell r="A64" t="str">
            <v>TABLE 12</v>
          </cell>
          <cell r="B64" t="str">
            <v>A: STILLAGUAMISH-SNOHOMISH TERMINAL AREA MANAGEMENT MODULE REPORT ("TAMMSTSN")</v>
          </cell>
        </row>
        <row r="65">
          <cell r="B65" t="str">
            <v>B: STILLAGUAMISH-SNOHOMISH TAMM FISHERY PARAMETERS (INPUTS)</v>
          </cell>
        </row>
        <row r="66">
          <cell r="B66" t="str">
            <v>C: STILLAGUAMISH-SNOHOMISH TAMM MONTHLY BREAKOUTS</v>
          </cell>
        </row>
        <row r="67">
          <cell r="B67" t="str">
            <v>D: STILLAGUAMISH-SNOHOMISH TAMM STATUS REPORT TABLE</v>
          </cell>
        </row>
        <row r="68">
          <cell r="A68" t="str">
            <v>TABLE 14</v>
          </cell>
          <cell r="B68" t="str">
            <v>A: SOUTH PUGET SOUND TERMINAL AREA MANAGEMENT MODULE ("TAMMSSND")</v>
          </cell>
        </row>
        <row r="69">
          <cell r="B69" t="str">
            <v>B: SOUTH PUGET SOUND 13A inputs and TAMI preparation</v>
          </cell>
        </row>
        <row r="70">
          <cell r="B70" t="str">
            <v>D: SOUTH PUGET SOUND TAMM STATUS REPORT TABLE</v>
          </cell>
        </row>
        <row r="71">
          <cell r="A71" t="str">
            <v>TABLE 15</v>
          </cell>
          <cell r="B71" t="str">
            <v>A: NOOKSACK-SAMISH TERMINAL AREA MANAGEMENT MODULE REPORT ("TAMMNS")</v>
          </cell>
        </row>
        <row r="72">
          <cell r="B72" t="str">
            <v>B: NOOKSACK-SAMISH TAMM inputs and TAMI preparation</v>
          </cell>
        </row>
        <row r="73">
          <cell r="B73" t="str">
            <v>D: NOOKSACK-SAMISH TAMM STATUS REPORT TABLE</v>
          </cell>
        </row>
        <row r="74">
          <cell r="A74" t="str">
            <v>TABLE 16 A: JUAN DE FUCA TRIBUTARIES STATUS REPORT TABLE</v>
          </cell>
        </row>
        <row r="75">
          <cell r="A75" t="str">
            <v>-</v>
          </cell>
          <cell r="B75" t="str">
            <v>-</v>
          </cell>
          <cell r="C75" t="str">
            <v>-</v>
          </cell>
          <cell r="D75" t="str">
            <v>-</v>
          </cell>
          <cell r="E75" t="str">
            <v>-</v>
          </cell>
          <cell r="F75" t="str">
            <v>-</v>
          </cell>
          <cell r="G75" t="str">
            <v>-</v>
          </cell>
          <cell r="H75" t="str">
            <v>-</v>
          </cell>
          <cell r="I75" t="str">
            <v>-</v>
          </cell>
          <cell r="J75" t="str">
            <v>-</v>
          </cell>
          <cell r="K75" t="str">
            <v>-</v>
          </cell>
        </row>
        <row r="76">
          <cell r="A76" t="str">
            <v>MENU RANGES:</v>
          </cell>
          <cell r="C76" t="str">
            <v>VARIABLES:</v>
          </cell>
          <cell r="J76" t="str">
            <v>MACROS:</v>
          </cell>
        </row>
        <row r="77">
          <cell r="A77" t="str">
            <v>-</v>
          </cell>
          <cell r="C77" t="str">
            <v>-</v>
          </cell>
          <cell r="E77" t="str">
            <v>-</v>
          </cell>
          <cell r="J77" t="str">
            <v>-</v>
          </cell>
        </row>
        <row r="78">
          <cell r="A78" t="str">
            <v>COMMONPRT</v>
          </cell>
          <cell r="C78" t="str">
            <v>run descr</v>
          </cell>
          <cell r="E78" t="str">
            <v>DESCR</v>
          </cell>
          <cell r="J78" t="str">
            <v>\0</v>
          </cell>
        </row>
        <row r="79">
          <cell r="A79" t="str">
            <v>GUTSPRT</v>
          </cell>
          <cell r="C79" t="str">
            <v>FRAM version</v>
          </cell>
          <cell r="E79" t="str">
            <v>FRAMVER</v>
          </cell>
          <cell r="J79" t="str">
            <v>\D</v>
          </cell>
        </row>
        <row r="80">
          <cell r="A80" t="str">
            <v>GUTSVIEW</v>
          </cell>
          <cell r="C80" t="str">
            <v>path for read/write</v>
          </cell>
          <cell r="E80" t="str">
            <v>PATH</v>
          </cell>
          <cell r="J80" t="str">
            <v>\I</v>
          </cell>
        </row>
        <row r="81">
          <cell r="A81" t="str">
            <v>INPUTMENU</v>
          </cell>
          <cell r="C81" t="str">
            <v>FRAM run number</v>
          </cell>
          <cell r="E81" t="str">
            <v>RUN</v>
          </cell>
          <cell r="J81" t="str">
            <v>\M</v>
          </cell>
        </row>
        <row r="82">
          <cell r="A82" t="str">
            <v>INPUTPRT</v>
          </cell>
          <cell r="C82" t="str">
            <v>TAMM version</v>
          </cell>
          <cell r="E82" t="str">
            <v>TAMMVER</v>
          </cell>
          <cell r="J82" t="str">
            <v>\P</v>
          </cell>
        </row>
        <row r="83">
          <cell r="A83" t="str">
            <v>MAIN</v>
          </cell>
          <cell r="C83" t="str">
            <v>Time &amp;</v>
          </cell>
          <cell r="E83" t="str">
            <v>TAMMVERTIME</v>
          </cell>
          <cell r="J83" t="str">
            <v>\R</v>
          </cell>
        </row>
        <row r="84">
          <cell r="A84" t="str">
            <v>PRTMENU</v>
          </cell>
          <cell r="C84" t="str">
            <v>date of TAMMVER</v>
          </cell>
          <cell r="E84" t="str">
            <v>TAMMVERDATE</v>
          </cell>
          <cell r="J84" t="str">
            <v>\U</v>
          </cell>
        </row>
        <row r="85">
          <cell r="A85" t="str">
            <v>TAMM2PRT</v>
          </cell>
          <cell r="C85" t="str">
            <v>Last TAMM inputs</v>
          </cell>
          <cell r="E85" t="str">
            <v>LASTTAMMINPUTS</v>
          </cell>
          <cell r="J85" t="str">
            <v>\W</v>
          </cell>
        </row>
        <row r="86">
          <cell r="A86" t="str">
            <v>TAMM2VIEW</v>
          </cell>
          <cell r="C86" t="str">
            <v>Author of TAMM</v>
          </cell>
          <cell r="E86" t="str">
            <v>TAMMAUTHOR</v>
          </cell>
          <cell r="J86" t="str">
            <v>\Z</v>
          </cell>
        </row>
        <row r="87">
          <cell r="A87" t="str">
            <v>TAMMPRT</v>
          </cell>
        </row>
        <row r="88">
          <cell r="A88" t="str">
            <v>TAMMVIEW</v>
          </cell>
          <cell r="C88" t="str">
            <v>LOCATIONS:</v>
          </cell>
          <cell r="J88" t="str">
            <v>LOAD</v>
          </cell>
        </row>
        <row r="89">
          <cell r="A89" t="str">
            <v>TBLPRTA</v>
          </cell>
          <cell r="C89" t="str">
            <v>-</v>
          </cell>
          <cell r="E89" t="str">
            <v>-</v>
          </cell>
          <cell r="J89" t="str">
            <v>WRITE</v>
          </cell>
        </row>
        <row r="90">
          <cell r="A90" t="str">
            <v>TBLPRTB</v>
          </cell>
          <cell r="C90" t="str">
            <v>Load/write Err msg</v>
          </cell>
          <cell r="E90" t="str">
            <v>ERREXPL</v>
          </cell>
          <cell r="J90" t="str">
            <v>VWRITE</v>
          </cell>
        </row>
        <row r="91">
          <cell r="A91" t="str">
            <v>TBLVIEWA</v>
          </cell>
          <cell r="C91" t="str">
            <v>Table 2</v>
          </cell>
          <cell r="E91" t="str">
            <v>FISH</v>
          </cell>
        </row>
        <row r="92">
          <cell r="A92" t="str">
            <v>VIEWMENU</v>
          </cell>
          <cell r="C92" t="str">
            <v>macro area for prt</v>
          </cell>
          <cell r="E92" t="str">
            <v>MACROAREA</v>
          </cell>
        </row>
        <row r="93">
          <cell r="C93" t="str">
            <v>menu area for prt</v>
          </cell>
          <cell r="E93" t="str">
            <v>MENUAREA</v>
          </cell>
        </row>
        <row r="94">
          <cell r="C94" t="str">
            <v>Prt msg</v>
          </cell>
          <cell r="E94" t="str">
            <v>PRTINSTR</v>
          </cell>
        </row>
        <row r="95">
          <cell r="C95" t="str">
            <v>stock info</v>
          </cell>
          <cell r="E95" t="str">
            <v>STKS</v>
          </cell>
        </row>
        <row r="96">
          <cell r="C96" t="str">
            <v>this list</v>
          </cell>
          <cell r="E96" t="str">
            <v>TABLELIST</v>
          </cell>
        </row>
        <row r="97">
          <cell r="C97" t="str">
            <v>TAMI table</v>
          </cell>
          <cell r="E97" t="str">
            <v>TAMI</v>
          </cell>
        </row>
        <row r="98">
          <cell r="C98" t="str">
            <v>data transfer range</v>
          </cell>
          <cell r="E98" t="str">
            <v>TAMIDAT</v>
          </cell>
        </row>
        <row r="99">
          <cell r="C99" t="str">
            <v>TAMX table</v>
          </cell>
          <cell r="E99" t="str">
            <v>TAMX</v>
          </cell>
        </row>
        <row r="100">
          <cell r="C100" t="str">
            <v>data transfer range</v>
          </cell>
          <cell r="E100" t="str">
            <v>STKSDAT,LANCATDAT,TOTCATDAT</v>
          </cell>
        </row>
        <row r="101">
          <cell r="C101" t="str">
            <v>Welcome screen</v>
          </cell>
          <cell r="E101" t="str">
            <v>WELCOME</v>
          </cell>
        </row>
        <row r="102">
          <cell r="A102" t="str">
            <v>=</v>
          </cell>
          <cell r="B102" t="str">
            <v>=</v>
          </cell>
          <cell r="C102" t="str">
            <v>=</v>
          </cell>
          <cell r="D102" t="str">
            <v>=</v>
          </cell>
          <cell r="E102" t="str">
            <v>=</v>
          </cell>
          <cell r="F102" t="str">
            <v>=</v>
          </cell>
          <cell r="G102" t="str">
            <v>=</v>
          </cell>
          <cell r="H102" t="str">
            <v>=</v>
          </cell>
          <cell r="I102" t="str">
            <v>=</v>
          </cell>
          <cell r="J102" t="str">
            <v>=</v>
          </cell>
          <cell r="K102" t="str">
            <v>=</v>
          </cell>
        </row>
      </sheetData>
      <sheetData sheetId="1">
        <row r="1">
          <cell r="A1" t="str">
            <v>TABLE 1:  DESCRIPTION OF FISHERY REGULATIONS AND SUMMARY OF CHINOOK CATCH TARGETS</v>
          </cell>
          <cell r="I1" t="str">
            <v>=</v>
          </cell>
          <cell r="J1" t="str">
            <v>=</v>
          </cell>
          <cell r="K1" t="str">
            <v xml:space="preserve">  TABLE 1</v>
          </cell>
        </row>
        <row r="2">
          <cell r="A2" t="str">
            <v>CHINOOK FRAM Run Number:</v>
          </cell>
          <cell r="D2">
            <v>2008</v>
          </cell>
          <cell r="H2" t="str">
            <v>Version:</v>
          </cell>
          <cell r="I2">
            <v>5.3</v>
          </cell>
          <cell r="K2">
            <v>39552.743362847221</v>
          </cell>
        </row>
        <row r="3">
          <cell r="A3" t="str">
            <v>Run Description:</v>
          </cell>
          <cell r="B3" t="str">
            <v>2008 Final PFMC NT Ocean Troll 40K T Troll 37.5K</v>
          </cell>
          <cell r="K3">
            <v>39552.743362847221</v>
          </cell>
        </row>
        <row r="4">
          <cell r="A4" t="str">
            <v xml:space="preserve">Impacts are expressed as total fishery-related mortality, which includes landed catch, non-retention mortality, </v>
          </cell>
        </row>
        <row r="5">
          <cell r="A5" t="str">
            <v xml:space="preserve">  and other fishery-related mortality; not to be used for allocation computations.</v>
          </cell>
        </row>
        <row r="6">
          <cell r="A6" t="str">
            <v>=</v>
          </cell>
          <cell r="B6" t="str">
            <v>=</v>
          </cell>
          <cell r="C6" t="str">
            <v>=</v>
          </cell>
          <cell r="D6" t="str">
            <v>=</v>
          </cell>
          <cell r="E6" t="str">
            <v>=</v>
          </cell>
          <cell r="F6" t="str">
            <v>=</v>
          </cell>
          <cell r="G6" t="str">
            <v>=</v>
          </cell>
          <cell r="H6" t="str">
            <v>=</v>
          </cell>
          <cell r="I6" t="str">
            <v>=</v>
          </cell>
          <cell r="J6" t="str">
            <v>=</v>
          </cell>
          <cell r="K6" t="str">
            <v>=</v>
          </cell>
        </row>
        <row r="7">
          <cell r="B7" t="str">
            <v>Fishery-related</v>
          </cell>
        </row>
        <row r="8">
          <cell r="A8" t="str">
            <v>Fishery</v>
          </cell>
          <cell r="B8" t="str">
            <v>Mortality</v>
          </cell>
          <cell r="D8" t="str">
            <v>Fishery Description and/or Comments:</v>
          </cell>
        </row>
        <row r="9">
          <cell r="A9" t="str">
            <v>-</v>
          </cell>
          <cell r="B9" t="str">
            <v>-</v>
          </cell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-</v>
          </cell>
        </row>
        <row r="10">
          <cell r="A10" t="str">
            <v>CANADIAN (B.C.) FISHERIES:</v>
          </cell>
        </row>
        <row r="11">
          <cell r="A11" t="str">
            <v>WCVI Troll/Sport</v>
          </cell>
          <cell r="B11">
            <v>187376</v>
          </cell>
          <cell r="D11" t="str">
            <v>2008 PSC fishing levels</v>
          </cell>
        </row>
        <row r="12">
          <cell r="A12" t="str">
            <v>Area 20 Net</v>
          </cell>
          <cell r="B12">
            <v>0</v>
          </cell>
          <cell r="D12" t="str">
            <v>2006 preseason</v>
          </cell>
        </row>
        <row r="13">
          <cell r="A13" t="str">
            <v>Georgia St./JDF Troll</v>
          </cell>
          <cell r="B13">
            <v>0</v>
          </cell>
          <cell r="D13" t="str">
            <v xml:space="preserve">Incidental mortality </v>
          </cell>
        </row>
        <row r="14">
          <cell r="A14" t="str">
            <v>Georgia St./JDF Sport</v>
          </cell>
          <cell r="B14">
            <v>53178</v>
          </cell>
          <cell r="D14" t="str">
            <v>2007 post season</v>
          </cell>
        </row>
        <row r="16">
          <cell r="A16" t="str">
            <v>SOUTH OF CAPE FALCON:</v>
          </cell>
          <cell r="D16" t="str">
            <v>March PFMC</v>
          </cell>
        </row>
        <row r="18">
          <cell r="A18" t="str">
            <v>NORTH OF CAPE FALCON OCEAN:</v>
          </cell>
        </row>
        <row r="19">
          <cell r="A19" t="str">
            <v>Treaty Ocean Troll:</v>
          </cell>
          <cell r="B19">
            <v>43654</v>
          </cell>
          <cell r="D19" t="str">
            <v>TAC 37,500 chinook</v>
          </cell>
        </row>
        <row r="20">
          <cell r="A20" t="str">
            <v>NT Ocean Troll</v>
          </cell>
          <cell r="B20">
            <v>25476</v>
          </cell>
          <cell r="D20" t="str">
            <v>TAC 20,000 chinook</v>
          </cell>
        </row>
        <row r="21">
          <cell r="A21" t="str">
            <v>NT Ocean Sport</v>
          </cell>
          <cell r="B21">
            <v>22336</v>
          </cell>
          <cell r="D21" t="str">
            <v>TAC 20,000 chinook</v>
          </cell>
        </row>
        <row r="22">
          <cell r="A22" t="str">
            <v>NT NOF Impacts:</v>
          </cell>
          <cell r="B22">
            <v>47812</v>
          </cell>
        </row>
        <row r="23">
          <cell r="A23" t="str">
            <v>4B Add-on</v>
          </cell>
          <cell r="D23" t="str">
            <v>Included with Area 4</v>
          </cell>
        </row>
        <row r="24">
          <cell r="A24" t="str">
            <v>Canadian License catch</v>
          </cell>
          <cell r="B24">
            <v>0</v>
          </cell>
          <cell r="D24" t="str">
            <v>(For Areas 4 and 4B)</v>
          </cell>
        </row>
        <row r="25">
          <cell r="A25" t="str">
            <v>Buoy 10</v>
          </cell>
          <cell r="B25" t="str">
            <v>&gt;&gt;&gt;&gt;</v>
          </cell>
          <cell r="D25" t="str">
            <v xml:space="preserve"> see In-River models</v>
          </cell>
        </row>
        <row r="27">
          <cell r="A27" t="str">
            <v>PUGET SOUND SPORT &amp; TROLL:</v>
          </cell>
        </row>
        <row r="28">
          <cell r="A28" t="str">
            <v>Treaty Strait&amp;Winter Troll</v>
          </cell>
          <cell r="B28">
            <v>9928</v>
          </cell>
          <cell r="D28" t="str">
            <v>7500 for winter troll; 500 JDF summer troll</v>
          </cell>
        </row>
        <row r="30">
          <cell r="A30" t="str">
            <v>Puget Sound Sport (landed + non-retention mortality):</v>
          </cell>
        </row>
        <row r="31">
          <cell r="A31" t="str">
            <v>Area 5</v>
          </cell>
          <cell r="B31">
            <v>6496</v>
          </cell>
          <cell r="C31" t="str">
            <v>Area 5</v>
          </cell>
          <cell r="D31" t="str">
            <v>5/1-6/30 clsd; 7/1-8/9, bag 2, co &amp; ch MSF, cm NR;  8/9-9/15, bag-2, co MSF</v>
          </cell>
        </row>
        <row r="32">
          <cell r="D32" t="str">
            <v xml:space="preserve">ch NR, cm NR; 9/16-9/30, bag-2, ch NR, cm NR; 10/1-10/31 clsd; </v>
          </cell>
        </row>
        <row r="33">
          <cell r="D33" t="str">
            <v>11/1-11/30, 2/1bag; 12/1-2/13 clsd;  2/14-4/10, 1 bag; 4/11-4/30 clsd; Kydaka closure 7/1-9/30</v>
          </cell>
        </row>
        <row r="34">
          <cell r="A34" t="str">
            <v>Area 6</v>
          </cell>
          <cell r="B34">
            <v>1727</v>
          </cell>
          <cell r="C34" t="str">
            <v>Area 6</v>
          </cell>
          <cell r="D34" t="str">
            <v xml:space="preserve">5/1-6/30 clsd; 7/1-8/9 bag 2, co &amp; ch MSF, expt ch NR east of Ediz, cm NR; 8/10-9/30, bag 2, co MSF, ch &amp; cm NR; </v>
          </cell>
        </row>
        <row r="35">
          <cell r="D35" t="str">
            <v xml:space="preserve">10/1-10/31 2/1 bag; 11/1-2/13 clsd;  2/14-4/10, 1 bag;  4/11-4/30 clsd; </v>
          </cell>
        </row>
        <row r="36">
          <cell r="D36" t="str">
            <v>Dungeness Bay, 10/1-10/31, 2 bag, coho only; FW Bay closure 7/1-10/31,</v>
          </cell>
        </row>
        <row r="37">
          <cell r="D37" t="str">
            <v>PA Har clsd 7/1-10/31, Dung Bay clsd 11/1-9/30, Sequim &amp; Disco Bays clsd 10/1-10/31</v>
          </cell>
        </row>
        <row r="38">
          <cell r="A38" t="str">
            <v>Area 7</v>
          </cell>
          <cell r="B38">
            <v>4512</v>
          </cell>
          <cell r="C38" t="str">
            <v>Area 7</v>
          </cell>
          <cell r="D38" t="str">
            <v>5/1-6/30 clsd;  7/1-7/31, 2/1 bag, 8/1-9/30, 2/1 bag, co MSF, cm NR;</v>
          </cell>
        </row>
        <row r="39">
          <cell r="D39" t="str">
            <v>10/1-10/31, 2/1 bag; 11/1-1/31 clsd; 2/1-4/15 2 bag, ch MSF;  4/15-4/30 clsd; B'Bay, 8/16-10/31, 4/2 bag;</v>
          </cell>
        </row>
        <row r="40">
          <cell r="D40" t="str">
            <v>S. Rosario &amp; E. JDF clsd 7/1-9/30; B Bay - clsd 7/1 thru 8/15;  Samish - clsd 7/1-10/15</v>
          </cell>
        </row>
        <row r="41">
          <cell r="A41" t="str">
            <v>Areas 8-13:</v>
          </cell>
          <cell r="B41">
            <v>53363</v>
          </cell>
          <cell r="C41" t="str">
            <v>Area 8-1</v>
          </cell>
          <cell r="D41" t="str">
            <v>5/1-7/31 clsd;  8/1-9/30, 2 bag, ch NR; 10/1-12/31 clsd;</v>
          </cell>
        </row>
        <row r="42">
          <cell r="A42" t="str">
            <v>(Does not include</v>
          </cell>
          <cell r="D42" t="str">
            <v>1/1-4/30, 2 bag, ch MSF; Oak Harbor 10/1-10/31</v>
          </cell>
        </row>
        <row r="43">
          <cell r="A43" t="str">
            <v>Freshwater Sport)</v>
          </cell>
          <cell r="C43" t="str">
            <v>Area 8-2</v>
          </cell>
          <cell r="D43" t="str">
            <v xml:space="preserve">5/1-7/31 clsd;  8/1-9/30, bag 2, ch NR; 10/1-10/31 2 bag, ch nr, clsd n. of Randell Pt, 11/1-12/31 clsd;  </v>
          </cell>
        </row>
        <row r="44">
          <cell r="D44" t="str">
            <v xml:space="preserve"> 1/1-4/30, 2 bag, ch MSF; Tul. Term Area, 6/15-9/1, Fri - Mon, 9/2-9/29 Sa&amp;Su 2 bag</v>
          </cell>
        </row>
        <row r="45">
          <cell r="C45" t="str">
            <v>Area 9</v>
          </cell>
          <cell r="D45" t="str">
            <v>5/1-7/15 clsd;  7/16-7/31, bag 2, ch MSF, cm NR; 8/1-8/15 co &amp; Ch MSF; 8/16-9/15, bag 2, ch&amp;cm NR co MSF;</v>
          </cell>
        </row>
        <row r="46">
          <cell r="D46" t="str">
            <v>9/16-9/30 bag 2 ch&amp;cm NR; 10/1-10/31, 2 bag, ch NR; 11/1-11/30, 2/1 bag ch MSF ; 12/1-1/15 closed; 1/16-4/15, 2 bag, ch MSF;</v>
          </cell>
        </row>
        <row r="47">
          <cell r="D47" t="str">
            <v xml:space="preserve"> 4/16-4/30 clsd; Hd Cnl clsd during MSF.  Edmds YR 2/1 bag 7/1-9/30, cm NR 8/1-9/30</v>
          </cell>
        </row>
        <row r="48">
          <cell r="C48" t="str">
            <v>Area 10</v>
          </cell>
          <cell r="D48" t="str">
            <v>5/1-5/31, closed; 6/1-6/30 C&amp;R; 7/1-7/15, bag 2, ch NR; 7/16-8/15, bag 2, ch MSF, cm NR 8/1-8/15;</v>
          </cell>
        </row>
        <row r="49">
          <cell r="D49" t="str">
            <v xml:space="preserve"> 8/16-9/30, bag 2, ch NR, cm NR till 9/15; 10/1-10/15, 2 bag, ch NR; 10/16-11/30, 2/1 bag;  12/1-1/31, bag 2, ch MSF;</v>
          </cell>
        </row>
        <row r="50">
          <cell r="D50" t="str">
            <v xml:space="preserve"> 2/1-4/30 closed; E' Bay Clsd: 7/1-8/19; Inner Bay Clsd: 7/1-8/19; Agate Clsd 1/1-3/31; Shilshole clsd 7/1-8/31;  </v>
          </cell>
        </row>
        <row r="51">
          <cell r="D51" t="str">
            <v>E' Bay: 7/4-8/18, Fri-Mon bag 2, cm NR 8/1-9/15; Sinc TAF, 7/1-9/30, bag 2,</v>
          </cell>
        </row>
        <row r="52">
          <cell r="D52" t="str">
            <v>cm NR 8/1-9/15; Piers Yr-round, 2/1 bag 7/1-9/30, cm NR 8/1-9/15</v>
          </cell>
        </row>
        <row r="53">
          <cell r="C53" t="str">
            <v>Area 11</v>
          </cell>
          <cell r="D53" t="str">
            <v xml:space="preserve">5/1-5/30 clsd; 6/1-6/30 2 bag, ch MSF; 7/1-9/30, bag 2, ch MSF; 10/1-10/31, 2 bag; </v>
          </cell>
        </row>
        <row r="54">
          <cell r="D54" t="str">
            <v>11/1-12/31, 2/1 bag; 1/1-2/13 clsd;  2/14-4/10, 1 bag; 4/11-4/30 Closed.</v>
          </cell>
        </row>
        <row r="55">
          <cell r="D55" t="str">
            <v>Commencement Bay closure:  6/1-7/31.  Piers Yr-Round: Dash Pt,  Pt Def., Les Davis, Des Moines, &amp; Redondo, 2/1 bag 7/1-9/30</v>
          </cell>
        </row>
        <row r="56">
          <cell r="C56" t="str">
            <v>Area 12</v>
          </cell>
          <cell r="D56" t="str">
            <v xml:space="preserve">Entire Area:  5/1-6/30 clsd; So. Ayock  7/1-10/15,  4 bag/2 ch/2 co, cmNR; </v>
          </cell>
        </row>
        <row r="57">
          <cell r="D57" t="str">
            <v xml:space="preserve">No. Ayock 7/1-8/31 clsd;  9/1-10/15,  2 co only;  Entire Area: 10/16-12/31, bag - 4/1 ch/2 co; </v>
          </cell>
        </row>
        <row r="58">
          <cell r="D58" t="str">
            <v xml:space="preserve">1/1-2/13 clsd;  2/14-4/10, 1 bag;  4/11-4/30 clsd; Hoodsport:  7/1-12/31, bag-4/2,  </v>
          </cell>
        </row>
        <row r="59">
          <cell r="D59" t="str">
            <v>cm NR 7/1-10/15;  Quilcene:  8/16-8/31, bag - 4 coho only</v>
          </cell>
        </row>
        <row r="60">
          <cell r="C60" t="str">
            <v>Area 13</v>
          </cell>
          <cell r="D60" t="str">
            <v xml:space="preserve">5/1-6/30, 2 bag, ch MSF; 7/1-9/30, 2 bag, ch &amp; co MSF; 10/1-10/31, 2 bag, co MSF; </v>
          </cell>
        </row>
        <row r="61">
          <cell r="D61" t="str">
            <v xml:space="preserve">11/1-12/31,  2/1 bag, 1/1-1/31, bag - 1; 2/1-2/28 clsd; 3/1-4/30 bag 1; </v>
          </cell>
        </row>
        <row r="62">
          <cell r="D62" t="str">
            <v>Carr Inlet Closure: 4/16-7/31, Minter closed 7/1-9/30; Budd closures 7/16-10/31; Fox Island Yr-Round: 2/1 bag, coho MSF 7/1-10/31</v>
          </cell>
        </row>
        <row r="63">
          <cell r="A63" t="str">
            <v>-</v>
          </cell>
          <cell r="B63" t="str">
            <v>-</v>
          </cell>
          <cell r="C63" t="str">
            <v>-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 t="str">
            <v>-</v>
          </cell>
          <cell r="J63" t="str">
            <v>-</v>
          </cell>
          <cell r="K63" t="str">
            <v>-</v>
          </cell>
        </row>
        <row r="64">
          <cell r="A64" t="str">
            <v>PUGET SOUND NET:</v>
          </cell>
          <cell r="B64" t="str">
            <v>JUL-SEP</v>
          </cell>
          <cell r="D64" t="str">
            <v>Oct-Apr</v>
          </cell>
          <cell r="E64" t="str">
            <v>TOTAL</v>
          </cell>
        </row>
        <row r="65">
          <cell r="A65" t="str">
            <v>JDF Net (4B/5/6C/6)            Nontreaty</v>
          </cell>
          <cell r="B65">
            <v>0</v>
          </cell>
          <cell r="D65">
            <v>0</v>
          </cell>
          <cell r="E65">
            <v>0</v>
          </cell>
        </row>
        <row r="66">
          <cell r="A66" t="str">
            <v>Treaty</v>
          </cell>
          <cell r="B66">
            <v>824</v>
          </cell>
          <cell r="D66">
            <v>0</v>
          </cell>
          <cell r="E66">
            <v>824</v>
          </cell>
        </row>
        <row r="67">
          <cell r="A67" t="str">
            <v>SJI Net (7/7A)  NT</v>
          </cell>
          <cell r="B67">
            <v>1309</v>
          </cell>
          <cell r="D67">
            <v>25</v>
          </cell>
          <cell r="E67">
            <v>1334</v>
          </cell>
        </row>
        <row r="68">
          <cell r="A68" t="str">
            <v>Treaty</v>
          </cell>
          <cell r="B68">
            <v>4717</v>
          </cell>
          <cell r="D68">
            <v>31</v>
          </cell>
          <cell r="E68">
            <v>4748</v>
          </cell>
        </row>
        <row r="69">
          <cell r="A69" t="str">
            <v>B6/9Net     NT</v>
          </cell>
        </row>
        <row r="70">
          <cell r="A70" t="str">
            <v>Treaty</v>
          </cell>
          <cell r="B70">
            <v>714</v>
          </cell>
          <cell r="D70">
            <v>0</v>
          </cell>
          <cell r="E70">
            <v>714</v>
          </cell>
        </row>
        <row r="71">
          <cell r="A71" t="str">
            <v>-</v>
          </cell>
          <cell r="B71" t="str">
            <v>-</v>
          </cell>
          <cell r="C71" t="str">
            <v>-</v>
          </cell>
          <cell r="D71" t="str">
            <v>-</v>
          </cell>
          <cell r="E71" t="str">
            <v>-</v>
          </cell>
          <cell r="F71" t="str">
            <v>-</v>
          </cell>
          <cell r="G71" t="str">
            <v>-</v>
          </cell>
          <cell r="H71" t="str">
            <v>-</v>
          </cell>
          <cell r="I71" t="str">
            <v>-</v>
          </cell>
          <cell r="J71" t="str">
            <v>-</v>
          </cell>
          <cell r="K71" t="str">
            <v>-</v>
          </cell>
        </row>
        <row r="72">
          <cell r="A72" t="str">
            <v>JDF Sockeye/Pink:</v>
          </cell>
          <cell r="C72" t="str">
            <v>Trty (GN):  wb 7/22 - wb 8/12</v>
          </cell>
        </row>
        <row r="73">
          <cell r="A73" t="str">
            <v>JDF Coho:</v>
          </cell>
          <cell r="C73" t="str">
            <v>Trty (GN): wb 9/2 - wb 9/30 5-5-5-5-5</v>
          </cell>
        </row>
        <row r="74">
          <cell r="A74" t="str">
            <v>JDF Chum:</v>
          </cell>
          <cell r="C74" t="str">
            <v>Trty (GN):  wb 10/7 - wb 11/4 6-6-6-6-6</v>
          </cell>
        </row>
        <row r="75">
          <cell r="A75" t="str">
            <v>SJI  Coho:</v>
          </cell>
          <cell r="C75" t="str">
            <v>NT RN: open 7d/wk end of Fraser Panel control thru chum (wb 11/09), MSF co&amp;ch thru 9/30 (ch 300 cap), cmNR thru 9/30</v>
          </cell>
        </row>
        <row r="76">
          <cell r="A76" t="str">
            <v>SJI Sockeye/Pink:</v>
          </cell>
          <cell r="C76" t="str">
            <v>NT (GN/PS/RN):  schedule TBD by Fraser Panel , modeled as wkb 8/03-wb 8/17 1-2-1 PS&amp;RN  co &amp; ck NR</v>
          </cell>
        </row>
        <row r="77">
          <cell r="C77" t="str">
            <v>Trty (GN/PS):  wks 31-35</v>
          </cell>
        </row>
        <row r="78">
          <cell r="A78" t="str">
            <v>SJI Chum:</v>
          </cell>
          <cell r="C78" t="str">
            <v>Ntrty: weeks 41-46 1,3,5,5,5,5 PS co &amp; ck NR</v>
          </cell>
        </row>
        <row r="79">
          <cell r="C79" t="str">
            <v>Trty (GN/PS):  wks 41-47</v>
          </cell>
        </row>
        <row r="81">
          <cell r="A81" t="str">
            <v>=</v>
          </cell>
          <cell r="B81" t="str">
            <v>=</v>
          </cell>
          <cell r="C81" t="str">
            <v>=</v>
          </cell>
          <cell r="D81" t="str">
            <v>=</v>
          </cell>
          <cell r="E81" t="str">
            <v>=</v>
          </cell>
          <cell r="F81" t="str">
            <v>=</v>
          </cell>
          <cell r="G81" t="str">
            <v>=</v>
          </cell>
          <cell r="H81" t="str">
            <v>=</v>
          </cell>
          <cell r="I81" t="str">
            <v>=</v>
          </cell>
          <cell r="J81" t="str">
            <v>=</v>
          </cell>
          <cell r="K81" t="str">
            <v>=</v>
          </cell>
        </row>
      </sheetData>
      <sheetData sheetId="2">
        <row r="1">
          <cell r="A1" t="str">
            <v>TABLE 3A:  APPROXIMATE CHINOOK ALLOCATION UNIT ACCOUNTING - Total AEQ Fishery-Related Mortality</v>
          </cell>
          <cell r="J1" t="str">
            <v>=</v>
          </cell>
          <cell r="K1" t="str">
            <v>=</v>
          </cell>
          <cell r="L1" t="str">
            <v>=</v>
          </cell>
          <cell r="M1" t="str">
            <v>TABLE 3A</v>
          </cell>
          <cell r="O1" t="str">
            <v>TABLE 3B:  APPROXIMATE CHINOOK ALLOCATION UNIT ACCOUNTING - Landed Catch</v>
          </cell>
          <cell r="X1" t="str">
            <v>=</v>
          </cell>
          <cell r="Y1" t="str">
            <v>TABLE 3B</v>
          </cell>
        </row>
        <row r="2">
          <cell r="A2" t="str">
            <v>FRAM Run Number:</v>
          </cell>
          <cell r="B2">
            <v>2008</v>
          </cell>
          <cell r="H2" t="str">
            <v>Version:</v>
          </cell>
          <cell r="I2">
            <v>5.3</v>
          </cell>
          <cell r="M2">
            <v>39552.74336296296</v>
          </cell>
          <cell r="O2" t="str">
            <v>FRAM Run Number:</v>
          </cell>
          <cell r="P2">
            <v>2008</v>
          </cell>
          <cell r="V2" t="str">
            <v>Version:</v>
          </cell>
          <cell r="W2">
            <v>5.3</v>
          </cell>
          <cell r="Y2">
            <v>39552.74336296296</v>
          </cell>
        </row>
        <row r="3">
          <cell r="A3" t="str">
            <v>Run Description:</v>
          </cell>
          <cell r="B3" t="str">
            <v>2008 Final PFMC NT Ocean Troll 40K T Troll 37.5K</v>
          </cell>
          <cell r="M3">
            <v>39552.74336296296</v>
          </cell>
          <cell r="O3" t="str">
            <v>Run Description:</v>
          </cell>
          <cell r="P3" t="str">
            <v>2008 Final PFMC NT Ocean Troll 40K T Troll 37.5K</v>
          </cell>
          <cell r="V3" t="str">
            <v>Tamm:</v>
          </cell>
          <cell r="W3">
            <v>0</v>
          </cell>
          <cell r="Y3">
            <v>39552.74336296296</v>
          </cell>
        </row>
        <row r="4">
          <cell r="A4" t="str">
            <v>Catches expressed as TOTAL AEQ FISHERY-RELATED MORTALITY, including landed catch, non-retention mortality,</v>
          </cell>
        </row>
        <row r="5">
          <cell r="A5" t="str">
            <v>and other fishery-related mortality, except where noted; ADJUSTED FOR ADULT EQUIVALENCE! \1</v>
          </cell>
          <cell r="O5" t="str">
            <v>Catches expressed as LANDED CATCH ONLY!!!</v>
          </cell>
          <cell r="R5" t="str">
            <v>NOT ADJUSTED FOR ADULT EQUIVALENCE! \1</v>
          </cell>
        </row>
        <row r="6">
          <cell r="A6" t="str">
            <v>ALLOCATION UNITS AGGREGATE SPRING/NATIVE AND SUMMER/FALL FOR EACH REGION, per PSSMP.</v>
          </cell>
          <cell r="O6" t="str">
            <v>ALLOCATION UNITS AGGREGATE SPRING/NATIVE AND SUMMER/FALL FOR EACH REGION, per PSSMP.</v>
          </cell>
        </row>
        <row r="7">
          <cell r="A7" t="str">
            <v>=</v>
          </cell>
          <cell r="B7" t="str">
            <v>=</v>
          </cell>
          <cell r="C7" t="str">
            <v>=</v>
          </cell>
          <cell r="D7" t="str">
            <v>=</v>
          </cell>
          <cell r="E7" t="str">
            <v>=</v>
          </cell>
          <cell r="F7" t="str">
            <v>=</v>
          </cell>
          <cell r="G7" t="str">
            <v>=</v>
          </cell>
          <cell r="H7" t="str">
            <v>=</v>
          </cell>
          <cell r="I7" t="str">
            <v>=</v>
          </cell>
          <cell r="J7" t="str">
            <v>=</v>
          </cell>
          <cell r="K7" t="str">
            <v>=</v>
          </cell>
          <cell r="L7" t="str">
            <v>=</v>
          </cell>
          <cell r="M7" t="str">
            <v>=</v>
          </cell>
          <cell r="O7" t="str">
            <v>=</v>
          </cell>
          <cell r="P7" t="str">
            <v>=</v>
          </cell>
          <cell r="Q7" t="str">
            <v>=</v>
          </cell>
          <cell r="R7" t="str">
            <v>=</v>
          </cell>
          <cell r="S7" t="str">
            <v>=</v>
          </cell>
          <cell r="T7" t="str">
            <v>=</v>
          </cell>
          <cell r="U7" t="str">
            <v>=</v>
          </cell>
          <cell r="V7" t="str">
            <v>=</v>
          </cell>
          <cell r="W7" t="str">
            <v>=</v>
          </cell>
          <cell r="X7" t="str">
            <v>=</v>
          </cell>
          <cell r="Y7" t="str">
            <v>=</v>
          </cell>
        </row>
        <row r="8">
          <cell r="B8" t="str">
            <v xml:space="preserve">   NOOKSACK-SAMISH</v>
          </cell>
          <cell r="D8" t="str">
            <v xml:space="preserve">              SKAGIT</v>
          </cell>
          <cell r="F8" t="str">
            <v>STILLAG.-SNOHOMISH</v>
          </cell>
          <cell r="H8" t="str">
            <v xml:space="preserve">       SOUTH SOUND</v>
          </cell>
          <cell r="J8" t="str">
            <v xml:space="preserve">        HOOD CANAL</v>
          </cell>
          <cell r="L8" t="str">
            <v>JUAN DE FUCA TRIBS</v>
          </cell>
          <cell r="P8" t="str">
            <v xml:space="preserve">  NOOKSACK-SAMISH</v>
          </cell>
          <cell r="R8" t="str">
            <v xml:space="preserve">             SKAGIT</v>
          </cell>
          <cell r="T8" t="str">
            <v>STILLAG.-SNOHOMISH</v>
          </cell>
          <cell r="V8" t="str">
            <v xml:space="preserve">        SOUTH SOUND</v>
          </cell>
          <cell r="X8" t="str">
            <v xml:space="preserve">         HOOD CANAL</v>
          </cell>
        </row>
        <row r="9">
          <cell r="A9" t="str">
            <v>FISHERY</v>
          </cell>
          <cell r="B9" t="str">
            <v>Treaty</v>
          </cell>
          <cell r="C9" t="str">
            <v>NonTrty</v>
          </cell>
          <cell r="D9" t="str">
            <v>Treaty</v>
          </cell>
          <cell r="E9" t="str">
            <v>NonTrty</v>
          </cell>
          <cell r="F9" t="str">
            <v>Treaty</v>
          </cell>
          <cell r="G9" t="str">
            <v>NonTrty</v>
          </cell>
          <cell r="H9" t="str">
            <v>Treaty</v>
          </cell>
          <cell r="I9" t="str">
            <v>NonTrty</v>
          </cell>
          <cell r="J9" t="str">
            <v>Treaty</v>
          </cell>
          <cell r="K9" t="str">
            <v>NonTrty</v>
          </cell>
          <cell r="L9" t="str">
            <v>Treaty</v>
          </cell>
          <cell r="M9" t="str">
            <v>NonTrty</v>
          </cell>
          <cell r="O9" t="str">
            <v>FISHERY</v>
          </cell>
          <cell r="P9" t="str">
            <v>TREATY</v>
          </cell>
          <cell r="Q9" t="str">
            <v>NON-TRTY</v>
          </cell>
          <cell r="R9" t="str">
            <v>TREATY</v>
          </cell>
          <cell r="S9" t="str">
            <v>NON-TRTY</v>
          </cell>
          <cell r="T9" t="str">
            <v>TREATY</v>
          </cell>
          <cell r="U9" t="str">
            <v>NON-TRTY</v>
          </cell>
          <cell r="V9" t="str">
            <v>TREATY</v>
          </cell>
          <cell r="W9" t="str">
            <v>NON-TRTY</v>
          </cell>
          <cell r="X9" t="str">
            <v>TREATY</v>
          </cell>
          <cell r="Y9" t="str">
            <v>NON-TRTY</v>
          </cell>
        </row>
        <row r="10">
          <cell r="A10" t="str">
            <v>-</v>
          </cell>
          <cell r="B10" t="str">
            <v>-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</row>
        <row r="11">
          <cell r="A11" t="str">
            <v>US OCEAN CATCHES:</v>
          </cell>
          <cell r="O11" t="str">
            <v>US OCEAN CATCHES:</v>
          </cell>
        </row>
        <row r="12">
          <cell r="A12" t="str">
            <v>S of Falcon Tr &amp; Sp</v>
          </cell>
          <cell r="B12" t="str">
            <v>na</v>
          </cell>
          <cell r="C12">
            <v>31</v>
          </cell>
          <cell r="D12" t="str">
            <v>N/A</v>
          </cell>
          <cell r="E12">
            <v>0</v>
          </cell>
          <cell r="F12" t="str">
            <v>N/A</v>
          </cell>
          <cell r="G12">
            <v>7</v>
          </cell>
          <cell r="H12" t="str">
            <v>N/A</v>
          </cell>
          <cell r="I12">
            <v>15</v>
          </cell>
          <cell r="J12" t="str">
            <v>N/A</v>
          </cell>
          <cell r="K12">
            <v>39</v>
          </cell>
          <cell r="L12" t="str">
            <v>N/A</v>
          </cell>
          <cell r="M12">
            <v>0</v>
          </cell>
          <cell r="O12" t="str">
            <v>S of Falcon Tr &amp; Sp</v>
          </cell>
          <cell r="P12" t="str">
            <v>N/A</v>
          </cell>
          <cell r="Q12">
            <v>27</v>
          </cell>
          <cell r="R12" t="str">
            <v>N/A</v>
          </cell>
          <cell r="S12">
            <v>0</v>
          </cell>
          <cell r="T12" t="str">
            <v>N/A</v>
          </cell>
          <cell r="U12">
            <v>2</v>
          </cell>
          <cell r="V12" t="str">
            <v>N/A</v>
          </cell>
          <cell r="W12">
            <v>15</v>
          </cell>
          <cell r="X12" t="str">
            <v>N/A</v>
          </cell>
          <cell r="Y12">
            <v>38</v>
          </cell>
        </row>
        <row r="14">
          <cell r="A14" t="str">
            <v>N of Falcon Troll</v>
          </cell>
          <cell r="B14">
            <v>476</v>
          </cell>
          <cell r="C14">
            <v>161</v>
          </cell>
          <cell r="D14">
            <v>149</v>
          </cell>
          <cell r="E14">
            <v>51</v>
          </cell>
          <cell r="F14">
            <v>336</v>
          </cell>
          <cell r="G14">
            <v>58</v>
          </cell>
          <cell r="H14">
            <v>3556</v>
          </cell>
          <cell r="I14">
            <v>1616</v>
          </cell>
          <cell r="J14">
            <v>854</v>
          </cell>
          <cell r="K14">
            <v>303</v>
          </cell>
          <cell r="L14">
            <v>10</v>
          </cell>
          <cell r="M14">
            <v>1</v>
          </cell>
          <cell r="O14" t="str">
            <v>N of Falcon Troll</v>
          </cell>
          <cell r="P14">
            <v>520</v>
          </cell>
          <cell r="Q14">
            <v>176</v>
          </cell>
          <cell r="R14">
            <v>170</v>
          </cell>
          <cell r="S14">
            <v>61</v>
          </cell>
          <cell r="T14">
            <v>297</v>
          </cell>
          <cell r="U14">
            <v>62</v>
          </cell>
          <cell r="V14">
            <v>3342</v>
          </cell>
          <cell r="W14">
            <v>1720</v>
          </cell>
          <cell r="X14">
            <v>1033</v>
          </cell>
          <cell r="Y14">
            <v>366</v>
          </cell>
        </row>
        <row r="15">
          <cell r="A15" t="str">
            <v>N of Falcon Sport</v>
          </cell>
          <cell r="B15" t="str">
            <v>na</v>
          </cell>
          <cell r="C15">
            <v>75</v>
          </cell>
          <cell r="D15" t="str">
            <v>N/A</v>
          </cell>
          <cell r="E15">
            <v>53</v>
          </cell>
          <cell r="F15" t="str">
            <v>N/A</v>
          </cell>
          <cell r="G15">
            <v>6</v>
          </cell>
          <cell r="H15" t="str">
            <v>N/A</v>
          </cell>
          <cell r="I15">
            <v>278</v>
          </cell>
          <cell r="J15" t="str">
            <v>N/A</v>
          </cell>
          <cell r="K15">
            <v>325</v>
          </cell>
          <cell r="L15" t="str">
            <v>N/A</v>
          </cell>
          <cell r="M15">
            <v>0</v>
          </cell>
          <cell r="O15" t="str">
            <v>N of Falcon Sport</v>
          </cell>
          <cell r="P15" t="str">
            <v>N/A</v>
          </cell>
          <cell r="Q15">
            <v>91</v>
          </cell>
          <cell r="R15" t="str">
            <v>N/A</v>
          </cell>
          <cell r="S15">
            <v>83</v>
          </cell>
          <cell r="T15" t="str">
            <v>N/A</v>
          </cell>
          <cell r="U15">
            <v>10</v>
          </cell>
          <cell r="V15" t="str">
            <v>N/A</v>
          </cell>
          <cell r="W15">
            <v>303</v>
          </cell>
          <cell r="X15" t="str">
            <v>N/A</v>
          </cell>
          <cell r="Y15">
            <v>412</v>
          </cell>
        </row>
        <row r="16">
          <cell r="A16" t="str">
            <v>-</v>
          </cell>
          <cell r="B16" t="str">
            <v>-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O16" t="str">
            <v>-</v>
          </cell>
          <cell r="P16" t="str">
            <v>-</v>
          </cell>
          <cell r="Q16" t="str">
            <v>-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</row>
        <row r="17">
          <cell r="A17" t="str">
            <v>PUGET SND CATCHES:</v>
          </cell>
          <cell r="O17" t="str">
            <v>PUGET SND CATCHES:</v>
          </cell>
        </row>
        <row r="18">
          <cell r="A18" t="str">
            <v>Pgt Snd Troll</v>
          </cell>
          <cell r="B18">
            <v>159</v>
          </cell>
          <cell r="C18" t="str">
            <v>na</v>
          </cell>
          <cell r="D18">
            <v>32</v>
          </cell>
          <cell r="E18" t="str">
            <v>N/A</v>
          </cell>
          <cell r="F18">
            <v>266</v>
          </cell>
          <cell r="G18" t="str">
            <v>N/A</v>
          </cell>
          <cell r="H18">
            <v>3198.9999999999995</v>
          </cell>
          <cell r="I18" t="str">
            <v>N/A</v>
          </cell>
          <cell r="J18">
            <v>291</v>
          </cell>
          <cell r="K18" t="str">
            <v>N/A</v>
          </cell>
          <cell r="L18">
            <v>21</v>
          </cell>
          <cell r="M18" t="str">
            <v>N/A</v>
          </cell>
          <cell r="O18" t="str">
            <v>Pgt Snd Troll</v>
          </cell>
          <cell r="P18">
            <v>190</v>
          </cell>
          <cell r="Q18" t="str">
            <v>N/A</v>
          </cell>
          <cell r="R18">
            <v>41</v>
          </cell>
          <cell r="S18" t="str">
            <v>N/A</v>
          </cell>
          <cell r="T18">
            <v>345</v>
          </cell>
          <cell r="U18" t="str">
            <v>N/A</v>
          </cell>
          <cell r="V18">
            <v>3616</v>
          </cell>
          <cell r="W18" t="str">
            <v>N/A</v>
          </cell>
          <cell r="X18">
            <v>367</v>
          </cell>
          <cell r="Y18" t="str">
            <v>N/A</v>
          </cell>
        </row>
        <row r="19">
          <cell r="A19" t="str">
            <v>Pgt Snd Mar. Sport</v>
          </cell>
          <cell r="B19" t="str">
            <v>na</v>
          </cell>
          <cell r="C19">
            <v>408</v>
          </cell>
          <cell r="D19" t="str">
            <v>N/A</v>
          </cell>
          <cell r="E19">
            <v>777</v>
          </cell>
          <cell r="F19" t="str">
            <v>N/A</v>
          </cell>
          <cell r="G19">
            <v>2686</v>
          </cell>
          <cell r="H19" t="str">
            <v>N/A</v>
          </cell>
          <cell r="I19">
            <v>20194</v>
          </cell>
          <cell r="J19" t="str">
            <v>N/A</v>
          </cell>
          <cell r="K19">
            <v>2771</v>
          </cell>
          <cell r="L19" t="str">
            <v>N/A</v>
          </cell>
          <cell r="M19">
            <v>68</v>
          </cell>
          <cell r="O19" t="str">
            <v>Pgt Snd Mar. Sport</v>
          </cell>
          <cell r="P19" t="str">
            <v>N/A</v>
          </cell>
          <cell r="Q19">
            <v>612</v>
          </cell>
          <cell r="R19" t="str">
            <v>N/A</v>
          </cell>
          <cell r="S19">
            <v>616</v>
          </cell>
          <cell r="T19" t="str">
            <v>N/A</v>
          </cell>
          <cell r="U19">
            <v>2604</v>
          </cell>
          <cell r="V19" t="str">
            <v>N/A</v>
          </cell>
          <cell r="W19">
            <v>19749</v>
          </cell>
          <cell r="X19" t="str">
            <v>N/A</v>
          </cell>
          <cell r="Y19">
            <v>3330</v>
          </cell>
        </row>
        <row r="20">
          <cell r="A20" t="str">
            <v>Freshwater Sport \3</v>
          </cell>
          <cell r="B20" t="str">
            <v>na</v>
          </cell>
          <cell r="C20">
            <v>4306.4762167019753</v>
          </cell>
          <cell r="D20" t="str">
            <v>N/A</v>
          </cell>
          <cell r="E20">
            <v>25</v>
          </cell>
          <cell r="F20" t="str">
            <v>N/A</v>
          </cell>
          <cell r="G20">
            <v>250.92098357390068</v>
          </cell>
          <cell r="H20" t="str">
            <v>N/A</v>
          </cell>
          <cell r="I20">
            <v>3912.5499248770734</v>
          </cell>
          <cell r="J20" t="str">
            <v>N/A</v>
          </cell>
          <cell r="K20">
            <v>3502</v>
          </cell>
          <cell r="L20" t="str">
            <v>N/A</v>
          </cell>
          <cell r="M20" t="str">
            <v>n/a</v>
          </cell>
          <cell r="O20" t="str">
            <v>Freshwater Sport \3</v>
          </cell>
          <cell r="P20" t="str">
            <v>N/A</v>
          </cell>
          <cell r="Q20">
            <v>4306.4762167019753</v>
          </cell>
          <cell r="R20" t="str">
            <v>N/A</v>
          </cell>
          <cell r="S20">
            <v>25</v>
          </cell>
          <cell r="T20" t="str">
            <v>N/A</v>
          </cell>
          <cell r="U20">
            <v>250.92098357390068</v>
          </cell>
          <cell r="V20" t="str">
            <v>N/A</v>
          </cell>
          <cell r="W20">
            <v>3912.5499248770734</v>
          </cell>
          <cell r="X20" t="str">
            <v>N/A</v>
          </cell>
          <cell r="Y20">
            <v>3502</v>
          </cell>
        </row>
        <row r="22">
          <cell r="A22" t="str">
            <v>JDF Net</v>
          </cell>
          <cell r="B22">
            <v>16</v>
          </cell>
          <cell r="C22">
            <v>0</v>
          </cell>
          <cell r="D22">
            <v>15</v>
          </cell>
          <cell r="E22">
            <v>0</v>
          </cell>
          <cell r="F22">
            <v>6</v>
          </cell>
          <cell r="G22">
            <v>0</v>
          </cell>
          <cell r="H22">
            <v>320</v>
          </cell>
          <cell r="I22">
            <v>0</v>
          </cell>
          <cell r="J22">
            <v>87</v>
          </cell>
          <cell r="K22">
            <v>0</v>
          </cell>
          <cell r="L22">
            <v>10</v>
          </cell>
          <cell r="M22">
            <v>0</v>
          </cell>
          <cell r="O22" t="str">
            <v>JDF Net \4</v>
          </cell>
          <cell r="P22">
            <v>22</v>
          </cell>
          <cell r="Q22">
            <v>0</v>
          </cell>
          <cell r="R22">
            <v>19</v>
          </cell>
          <cell r="S22">
            <v>0</v>
          </cell>
          <cell r="T22">
            <v>10</v>
          </cell>
          <cell r="U22">
            <v>0</v>
          </cell>
          <cell r="V22">
            <v>457</v>
          </cell>
          <cell r="W22">
            <v>0</v>
          </cell>
          <cell r="X22">
            <v>102</v>
          </cell>
          <cell r="Y22">
            <v>0</v>
          </cell>
        </row>
        <row r="23">
          <cell r="A23" t="str">
            <v>SJI Net</v>
          </cell>
          <cell r="B23">
            <v>303</v>
          </cell>
          <cell r="C23">
            <v>145</v>
          </cell>
          <cell r="D23">
            <v>263</v>
          </cell>
          <cell r="E23">
            <v>77</v>
          </cell>
          <cell r="F23">
            <v>61</v>
          </cell>
          <cell r="G23">
            <v>30</v>
          </cell>
          <cell r="H23">
            <v>438</v>
          </cell>
          <cell r="I23">
            <v>197</v>
          </cell>
          <cell r="J23">
            <v>108</v>
          </cell>
          <cell r="K23">
            <v>46</v>
          </cell>
          <cell r="L23">
            <v>17</v>
          </cell>
          <cell r="M23">
            <v>3</v>
          </cell>
          <cell r="O23" t="str">
            <v>SJI Net \4</v>
          </cell>
          <cell r="P23">
            <v>406</v>
          </cell>
          <cell r="Q23">
            <v>85</v>
          </cell>
          <cell r="R23">
            <v>340</v>
          </cell>
          <cell r="S23">
            <v>15</v>
          </cell>
          <cell r="T23">
            <v>110</v>
          </cell>
          <cell r="U23">
            <v>18</v>
          </cell>
          <cell r="V23">
            <v>648</v>
          </cell>
          <cell r="W23">
            <v>119</v>
          </cell>
          <cell r="X23">
            <v>169</v>
          </cell>
          <cell r="Y23">
            <v>25</v>
          </cell>
        </row>
        <row r="24">
          <cell r="A24" t="str">
            <v>Area 6B/9 Net</v>
          </cell>
          <cell r="B24">
            <v>0</v>
          </cell>
          <cell r="C24">
            <v>57</v>
          </cell>
          <cell r="D24">
            <v>0</v>
          </cell>
          <cell r="E24">
            <v>18</v>
          </cell>
          <cell r="F24">
            <v>6</v>
          </cell>
          <cell r="G24">
            <v>42</v>
          </cell>
          <cell r="H24">
            <v>58</v>
          </cell>
          <cell r="I24">
            <v>676</v>
          </cell>
          <cell r="J24">
            <v>213</v>
          </cell>
          <cell r="K24">
            <v>74</v>
          </cell>
          <cell r="L24">
            <v>0</v>
          </cell>
          <cell r="M24">
            <v>11</v>
          </cell>
          <cell r="O24" t="str">
            <v>Area 6B/9 Net \4</v>
          </cell>
          <cell r="P24">
            <v>0</v>
          </cell>
          <cell r="Q24">
            <v>41</v>
          </cell>
          <cell r="R24">
            <v>0</v>
          </cell>
          <cell r="S24">
            <v>3</v>
          </cell>
          <cell r="T24">
            <v>12</v>
          </cell>
          <cell r="U24">
            <v>13</v>
          </cell>
          <cell r="V24">
            <v>115</v>
          </cell>
          <cell r="W24">
            <v>351</v>
          </cell>
          <cell r="X24">
            <v>544</v>
          </cell>
          <cell r="Y24">
            <v>36</v>
          </cell>
        </row>
        <row r="26">
          <cell r="A26" t="str">
            <v>Local Terminal Net-All Stks \4</v>
          </cell>
          <cell r="B26">
            <v>1469</v>
          </cell>
          <cell r="C26">
            <v>1733</v>
          </cell>
          <cell r="D26">
            <v>355</v>
          </cell>
          <cell r="E26">
            <v>6</v>
          </cell>
          <cell r="F26">
            <v>909.99984326454046</v>
          </cell>
          <cell r="G26">
            <v>1</v>
          </cell>
          <cell r="H26">
            <v>2222</v>
          </cell>
          <cell r="I26">
            <v>4992</v>
          </cell>
          <cell r="J26">
            <v>5</v>
          </cell>
          <cell r="K26">
            <v>653</v>
          </cell>
          <cell r="L26">
            <v>1.2</v>
          </cell>
          <cell r="M26" t="str">
            <v>n/a</v>
          </cell>
          <cell r="O26" t="str">
            <v>Local Terminal Net-All Stks \5</v>
          </cell>
          <cell r="P26">
            <v>1454</v>
          </cell>
          <cell r="Q26">
            <v>1699</v>
          </cell>
          <cell r="R26">
            <v>348</v>
          </cell>
          <cell r="S26">
            <v>6</v>
          </cell>
          <cell r="T26">
            <v>892</v>
          </cell>
          <cell r="U26">
            <v>1</v>
          </cell>
          <cell r="V26">
            <v>2543</v>
          </cell>
          <cell r="W26">
            <v>3356</v>
          </cell>
          <cell r="X26">
            <v>5</v>
          </cell>
          <cell r="Y26">
            <v>396</v>
          </cell>
        </row>
        <row r="27">
          <cell r="A27" t="str">
            <v>Freshwater Net\5</v>
          </cell>
          <cell r="B27">
            <v>478.6604374865878</v>
          </cell>
          <cell r="C27" t="str">
            <v>na</v>
          </cell>
          <cell r="D27">
            <v>4256.3684000000003</v>
          </cell>
          <cell r="E27" t="str">
            <v>na</v>
          </cell>
          <cell r="F27">
            <v>7.3969999999999994</v>
          </cell>
          <cell r="G27" t="str">
            <v>na</v>
          </cell>
          <cell r="H27">
            <v>40110.279653811376</v>
          </cell>
          <cell r="I27" t="str">
            <v>na</v>
          </cell>
          <cell r="J27">
            <v>14354.905242376513</v>
          </cell>
          <cell r="K27" t="str">
            <v>na</v>
          </cell>
          <cell r="L27">
            <v>7.7041469577464783</v>
          </cell>
          <cell r="M27" t="str">
            <v>n/a</v>
          </cell>
          <cell r="O27" t="str">
            <v>Freshwater Net \5</v>
          </cell>
          <cell r="P27">
            <v>478.6604374865878</v>
          </cell>
          <cell r="Q27" t="str">
            <v>na</v>
          </cell>
          <cell r="R27">
            <v>4256.3684000000003</v>
          </cell>
          <cell r="S27" t="str">
            <v>na</v>
          </cell>
          <cell r="T27">
            <v>7.3969999999999994</v>
          </cell>
          <cell r="U27" t="str">
            <v>na</v>
          </cell>
          <cell r="V27">
            <v>40110.279653811376</v>
          </cell>
          <cell r="W27" t="str">
            <v>na</v>
          </cell>
          <cell r="X27">
            <v>14354.905242376513</v>
          </cell>
          <cell r="Y27" t="str">
            <v>na</v>
          </cell>
        </row>
        <row r="28">
          <cell r="A28" t="str">
            <v>-</v>
          </cell>
          <cell r="B28" t="str">
            <v>-</v>
          </cell>
          <cell r="C28" t="str">
            <v>-</v>
          </cell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O28" t="str">
            <v>-</v>
          </cell>
          <cell r="P28" t="str">
            <v>-</v>
          </cell>
          <cell r="Q28" t="str">
            <v>-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</row>
        <row r="29">
          <cell r="A29" t="str">
            <v>SUM of ACCTG incl. SoF \1:</v>
          </cell>
          <cell r="B29">
            <v>2901.6604374865879</v>
          </cell>
          <cell r="C29">
            <v>6916.4762167019753</v>
          </cell>
          <cell r="D29">
            <v>5070.3684000000003</v>
          </cell>
          <cell r="E29">
            <v>1007</v>
          </cell>
          <cell r="F29">
            <v>1592.3968432645404</v>
          </cell>
          <cell r="G29">
            <v>3080.9209835739007</v>
          </cell>
          <cell r="H29">
            <v>49903.279653811376</v>
          </cell>
          <cell r="I29">
            <v>31880.549924877072</v>
          </cell>
          <cell r="J29">
            <v>15912.905242376513</v>
          </cell>
          <cell r="K29">
            <v>7713</v>
          </cell>
          <cell r="L29">
            <v>66.904146957746477</v>
          </cell>
          <cell r="M29">
            <v>83</v>
          </cell>
          <cell r="O29" t="str">
            <v>SUM of ACCTG incl. SoF \1:</v>
          </cell>
          <cell r="P29">
            <v>3070.6604374865879</v>
          </cell>
          <cell r="Q29">
            <v>7037.4762167019753</v>
          </cell>
          <cell r="R29">
            <v>5174.3684000000003</v>
          </cell>
          <cell r="S29">
            <v>809</v>
          </cell>
          <cell r="T29">
            <v>1673.3969999999999</v>
          </cell>
          <cell r="U29">
            <v>2960.9209835739007</v>
          </cell>
          <cell r="V29">
            <v>50831.279653811376</v>
          </cell>
          <cell r="W29">
            <v>29525.549924877072</v>
          </cell>
          <cell r="X29">
            <v>16574.905242376513</v>
          </cell>
          <cell r="Y29">
            <v>8105</v>
          </cell>
        </row>
        <row r="30">
          <cell r="A30" t="str">
            <v>Imbalance (T-NT)</v>
          </cell>
          <cell r="B30">
            <v>-4014.8157792153875</v>
          </cell>
          <cell r="D30">
            <v>4063.3684000000003</v>
          </cell>
          <cell r="F30">
            <v>-1488.5241403093603</v>
          </cell>
          <cell r="H30">
            <v>18022.729728934304</v>
          </cell>
          <cell r="J30">
            <v>8199.9052423765133</v>
          </cell>
          <cell r="L30">
            <v>-16.095853042253523</v>
          </cell>
          <cell r="O30" t="str">
            <v>Imbalance (T-NT)</v>
          </cell>
          <cell r="P30">
            <v>-3966.8157792153875</v>
          </cell>
          <cell r="R30">
            <v>4365.3684000000003</v>
          </cell>
          <cell r="T30">
            <v>-1287.5239835739008</v>
          </cell>
          <cell r="V30">
            <v>21305.729728934304</v>
          </cell>
          <cell r="X30">
            <v>8469.9052423765133</v>
          </cell>
        </row>
        <row r="32">
          <cell r="A32" t="str">
            <v>SUM of ACCTG excl. SoF \2:</v>
          </cell>
          <cell r="B32">
            <v>2901.6604374865879</v>
          </cell>
          <cell r="C32">
            <v>6885.4762167019753</v>
          </cell>
          <cell r="D32">
            <v>5070.3684000000003</v>
          </cell>
          <cell r="E32">
            <v>1007</v>
          </cell>
          <cell r="F32">
            <v>1592.3968432645404</v>
          </cell>
          <cell r="G32">
            <v>3073.9209835739007</v>
          </cell>
          <cell r="H32">
            <v>49903.279653811376</v>
          </cell>
          <cell r="I32">
            <v>31865.549924877072</v>
          </cell>
          <cell r="J32">
            <v>15912.905242376513</v>
          </cell>
          <cell r="K32">
            <v>7674</v>
          </cell>
          <cell r="L32">
            <v>66.904146957746477</v>
          </cell>
          <cell r="M32">
            <v>83</v>
          </cell>
          <cell r="O32" t="str">
            <v>SUM of ACCTG excl. SoF \2:</v>
          </cell>
          <cell r="P32">
            <v>3070.6604374865879</v>
          </cell>
          <cell r="Q32">
            <v>7010.4762167019753</v>
          </cell>
          <cell r="R32">
            <v>5174.3684000000003</v>
          </cell>
          <cell r="S32">
            <v>809</v>
          </cell>
          <cell r="T32">
            <v>1673.3969999999999</v>
          </cell>
          <cell r="U32">
            <v>2958.9209835739007</v>
          </cell>
          <cell r="V32">
            <v>50831.279653811376</v>
          </cell>
          <cell r="W32">
            <v>29510.549924877072</v>
          </cell>
          <cell r="X32">
            <v>16574.905242376513</v>
          </cell>
          <cell r="Y32">
            <v>8067</v>
          </cell>
        </row>
        <row r="33">
          <cell r="A33" t="str">
            <v>Imbalance (T-NT)</v>
          </cell>
          <cell r="B33">
            <v>-3983.8157792153875</v>
          </cell>
          <cell r="D33">
            <v>4063.3684000000003</v>
          </cell>
          <cell r="F33">
            <v>-1481.5241403093603</v>
          </cell>
          <cell r="H33">
            <v>18037.729728934304</v>
          </cell>
          <cell r="J33">
            <v>8238.9052423765133</v>
          </cell>
          <cell r="L33">
            <v>-16.095853042253523</v>
          </cell>
          <cell r="O33" t="str">
            <v>Imbalance (T-NT)</v>
          </cell>
          <cell r="P33">
            <v>-3939.8157792153875</v>
          </cell>
          <cell r="R33">
            <v>4365.3684000000003</v>
          </cell>
          <cell r="T33">
            <v>-1285.5239835739008</v>
          </cell>
          <cell r="V33">
            <v>21320.729728934304</v>
          </cell>
          <cell r="X33">
            <v>8507.9052423765133</v>
          </cell>
        </row>
        <row r="34">
          <cell r="A34" t="str">
            <v>=</v>
          </cell>
          <cell r="B34" t="str">
            <v>=</v>
          </cell>
          <cell r="C34" t="str">
            <v>=</v>
          </cell>
          <cell r="D34" t="str">
            <v>=</v>
          </cell>
          <cell r="E34" t="str">
            <v>=</v>
          </cell>
          <cell r="F34" t="str">
            <v>=</v>
          </cell>
          <cell r="G34" t="str">
            <v>=</v>
          </cell>
          <cell r="H34" t="str">
            <v>=</v>
          </cell>
          <cell r="I34" t="str">
            <v>=</v>
          </cell>
          <cell r="J34" t="str">
            <v>=</v>
          </cell>
          <cell r="K34" t="str">
            <v>=</v>
          </cell>
          <cell r="L34" t="str">
            <v>=</v>
          </cell>
          <cell r="M34" t="str">
            <v>=</v>
          </cell>
          <cell r="O34" t="str">
            <v>=</v>
          </cell>
          <cell r="P34" t="str">
            <v>=</v>
          </cell>
          <cell r="Q34" t="str">
            <v>=</v>
          </cell>
          <cell r="R34" t="str">
            <v>=</v>
          </cell>
          <cell r="S34" t="str">
            <v>=</v>
          </cell>
          <cell r="T34" t="str">
            <v>=</v>
          </cell>
          <cell r="U34" t="str">
            <v>=</v>
          </cell>
          <cell r="V34" t="str">
            <v>=</v>
          </cell>
          <cell r="W34" t="str">
            <v>=</v>
          </cell>
          <cell r="X34" t="str">
            <v>=</v>
          </cell>
          <cell r="Y34" t="str">
            <v>=</v>
          </cell>
        </row>
        <row r="35">
          <cell r="A35" t="str">
            <v xml:space="preserve">      \1   Numbers approximate U.S. v. Washington Allocation balancing, but do not precisely respresent total allocatable impacts. At issue is the interpretation</v>
          </cell>
          <cell r="O35" t="str">
            <v>\1   This table is provided at the request of Puget Sound harvest managers.</v>
          </cell>
        </row>
        <row r="36">
          <cell r="A36" t="str">
            <v xml:space="preserve">      of the phrase "...fish within the regulatory jurisdiction of Washington which, absent harvest en route, would be available for harvest at the treaty tribes'</v>
          </cell>
          <cell r="O36" t="str">
            <v>Accounting in this table does not represent, in any way, U.S. v. Washington allocation accounting.</v>
          </cell>
        </row>
        <row r="37">
          <cell r="A37" t="str">
            <v xml:space="preserve">      usual and accustomed fishing places." 384 F. Supp. 312 (1974)[38]. Accounted for in Table 3A figures are "adult equivalence" adjustments for natural</v>
          </cell>
          <cell r="O37" t="str">
            <v>This row DOES include South of Cape Falcon catches.</v>
          </cell>
        </row>
        <row r="38">
          <cell r="A38" t="str">
            <v xml:space="preserve">      mortality, and "direct fishery-related wastage, such as hooking mortality and net dropout" ("Order on Certain Questions...," 4/13/76).</v>
          </cell>
          <cell r="O38" t="str">
            <v>\2   This row excludes South of Falcon catches.</v>
          </cell>
        </row>
        <row r="39">
          <cell r="A39" t="str">
            <v xml:space="preserve">      "direct fishery-related wastage, such as hooking mortality and net dropout" ("Order on Certain Questions...," 4/13/76).</v>
          </cell>
          <cell r="O39" t="str">
            <v>\3   Freshwater Sport catch includes extreme terminal Special Area Fishery catch as noted in TAMMs.  Landed catch only.</v>
          </cell>
        </row>
        <row r="40">
          <cell r="A40" t="str">
            <v xml:space="preserve">      Missing are adjustments for "allocation equivalent," which account for transfers to non-allocatable (i.e. Canadian) fisheries. AS SUCH THIS ALLOCATION</v>
          </cell>
          <cell r="O40" t="str">
            <v>\4   Preterminal net catches are time step 3 (Jul-Sep = AAP) landed catches only.</v>
          </cell>
        </row>
        <row r="41">
          <cell r="A41" t="str">
            <v xml:space="preserve">      ACCOUNTING IS NOT AGREED AMONG THE PARTIES! Also note that this allocation accounting method may not match evolving ideas, however it</v>
          </cell>
          <cell r="O41" t="str">
            <v>\5   Terminal marine net catches are landed catches only, taken from FRAM local fishery landed catches, all stocks,</v>
          </cell>
        </row>
        <row r="42">
          <cell r="A42" t="str">
            <v xml:space="preserve">      roughly follows the last "agreed" method. South of Falcon catches are included per policy agreement.</v>
          </cell>
          <cell r="O42" t="str">
            <v>all time-steps.  Freshwater net catches are summed over all systems and run timings (spring/native and S/F) for the</v>
          </cell>
        </row>
        <row r="43">
          <cell r="A43" t="str">
            <v xml:space="preserve">      \2   South of Falcon catches are excluded.</v>
          </cell>
          <cell r="O43" t="str">
            <v>region.  Test catches are excluded from allocation accounting, where differentiated from commercial harvest.</v>
          </cell>
        </row>
        <row r="44">
          <cell r="A44" t="str">
            <v xml:space="preserve">      \3   Freshwater Sport catch includes extreme terminal Special Area Fishery catch as noted in TAMMs.  Landed catch only.</v>
          </cell>
          <cell r="O44" t="str">
            <v>=</v>
          </cell>
          <cell r="P44" t="str">
            <v>=</v>
          </cell>
          <cell r="Q44" t="str">
            <v>=</v>
          </cell>
          <cell r="R44" t="str">
            <v>=</v>
          </cell>
          <cell r="S44" t="str">
            <v>=</v>
          </cell>
          <cell r="T44" t="str">
            <v>=</v>
          </cell>
          <cell r="U44" t="str">
            <v>=</v>
          </cell>
          <cell r="V44" t="str">
            <v>=</v>
          </cell>
          <cell r="W44" t="str">
            <v>=</v>
          </cell>
          <cell r="X44" t="str">
            <v>=</v>
          </cell>
          <cell r="Y44" t="str">
            <v>=</v>
          </cell>
        </row>
        <row r="45">
          <cell r="A45" t="str">
            <v xml:space="preserve">      \4   Terminal marine net catches are Total AEQ Fishery-Related Mortality taken from FRAM local fishery catches, all</v>
          </cell>
        </row>
        <row r="46">
          <cell r="A46" t="str">
            <v xml:space="preserve">      stocks, all time-steps.  Freshwater net catches represented "landed" catch summed over all systems and run timings (spring/</v>
          </cell>
        </row>
        <row r="47">
          <cell r="A47" t="str">
            <v xml:space="preserve">      native &amp; S/F) for the region.  Test catches are excluded from allocation accounting, where differentiated from commercial</v>
          </cell>
        </row>
        <row r="48">
          <cell r="A48" t="str">
            <v xml:space="preserve">      harvest.  Terminal marine area catches outside the Adult Accounting Period HAVE BEEN AEQ ADJUSTED in this accounting.</v>
          </cell>
        </row>
        <row r="49">
          <cell r="A49" t="str">
            <v xml:space="preserve">     \5  Skagit treaty freshwater net totals include test fishery catches. 21.7% of freshwater net catches of Skagit summer/falls, and 100% of freshwater</v>
          </cell>
        </row>
        <row r="50">
          <cell r="A50" t="str">
            <v xml:space="preserve">     net catches of Skagit springs, occur in test fisheries    </v>
          </cell>
        </row>
        <row r="51">
          <cell r="A51" t="str">
            <v>=</v>
          </cell>
          <cell r="B51" t="str">
            <v>=</v>
          </cell>
          <cell r="C51" t="str">
            <v>=</v>
          </cell>
          <cell r="D51" t="str">
            <v>=</v>
          </cell>
          <cell r="E51" t="str">
            <v>=</v>
          </cell>
          <cell r="F51" t="str">
            <v>=</v>
          </cell>
          <cell r="G51" t="str">
            <v>=</v>
          </cell>
          <cell r="H51" t="str">
            <v>=</v>
          </cell>
          <cell r="I51" t="str">
            <v>=</v>
          </cell>
          <cell r="J51" t="str">
            <v>=</v>
          </cell>
          <cell r="K51" t="str">
            <v>=</v>
          </cell>
          <cell r="L51" t="str">
            <v>=</v>
          </cell>
          <cell r="M51" t="str">
            <v>=</v>
          </cell>
        </row>
      </sheetData>
      <sheetData sheetId="3">
        <row r="1">
          <cell r="A1" t="str">
            <v>TABLE 5A:  SUMMARY OF CHINOOK EXPLOITATION RATES BY FISHERY AGGREGATE</v>
          </cell>
          <cell r="I1" t="str">
            <v>=</v>
          </cell>
          <cell r="J1" t="str">
            <v>=</v>
          </cell>
          <cell r="K1" t="str">
            <v>=</v>
          </cell>
          <cell r="L1" t="str">
            <v xml:space="preserve"> TABLE 5A</v>
          </cell>
          <cell r="O1" t="str">
            <v>TABLE 5B:  SOUTH PUGET SOUND DETAIL - SUMMARY OF CHINOOK EXPLOITATION RATES BY FISHERY AGGR.</v>
          </cell>
          <cell r="Y1" t="str">
            <v>TABLE 5B</v>
          </cell>
        </row>
        <row r="2">
          <cell r="A2" t="str">
            <v>Predicted Exploitation Rates for Adult Equivalent (AEQ) Fishery-Related Mortality</v>
          </cell>
          <cell r="L2">
            <v>39552.74336296296</v>
          </cell>
          <cell r="O2" t="str">
            <v>Predicted Exploitation Rates for Adult Equivalent (AEQ) Fishery-Related Mortality - SOUTH PUGET SOUND DETAIL</v>
          </cell>
          <cell r="Y2">
            <v>39552.74336296296</v>
          </cell>
        </row>
        <row r="3">
          <cell r="A3" t="str">
            <v>FRAM Run Number:</v>
          </cell>
          <cell r="B3">
            <v>2008</v>
          </cell>
          <cell r="I3" t="str">
            <v>Version:</v>
          </cell>
          <cell r="K3">
            <v>5.3</v>
          </cell>
          <cell r="L3">
            <v>39552.74336296296</v>
          </cell>
          <cell r="O3" t="str">
            <v>FRAM Run Number:</v>
          </cell>
          <cell r="P3">
            <v>2008</v>
          </cell>
          <cell r="W3" t="str">
            <v>Version:</v>
          </cell>
          <cell r="X3">
            <v>5.3</v>
          </cell>
          <cell r="Y3">
            <v>39552.74336296296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O4" t="str">
            <v>Run Description:</v>
          </cell>
          <cell r="P4" t="str">
            <v>2008 Final PFMC NT Ocean Troll 40K T Troll 37.5K</v>
          </cell>
          <cell r="W4" t="str">
            <v>Tamm:</v>
          </cell>
          <cell r="X4">
            <v>0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O5" t="str">
            <v>=</v>
          </cell>
          <cell r="P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SKAGIT</v>
          </cell>
          <cell r="D6" t="str">
            <v xml:space="preserve"> STILLAG.</v>
          </cell>
          <cell r="E6" t="str">
            <v>SNOHOM</v>
          </cell>
          <cell r="F6" t="str">
            <v>NOOKSACK</v>
          </cell>
          <cell r="G6" t="str">
            <v>SKAGIT</v>
          </cell>
          <cell r="H6" t="str">
            <v>WHITE R</v>
          </cell>
          <cell r="I6" t="str">
            <v>NOOK</v>
          </cell>
          <cell r="J6" t="str">
            <v>TULALIP</v>
          </cell>
          <cell r="K6" t="str">
            <v>HdCnl</v>
          </cell>
          <cell r="L6" t="str">
            <v>Elwha/Dung</v>
          </cell>
          <cell r="M6" t="str">
            <v>Hoko</v>
          </cell>
          <cell r="O6" t="str">
            <v>STOCK-&gt;</v>
          </cell>
          <cell r="Q6" t="str">
            <v xml:space="preserve"> Misc 10</v>
          </cell>
          <cell r="R6" t="str">
            <v>Lake</v>
          </cell>
          <cell r="S6" t="str">
            <v>Green</v>
          </cell>
          <cell r="T6" t="str">
            <v>Puyallup</v>
          </cell>
          <cell r="U6" t="str">
            <v>Carr</v>
          </cell>
          <cell r="V6" t="str">
            <v>Cham-</v>
          </cell>
          <cell r="W6" t="str">
            <v>Nisq.</v>
          </cell>
          <cell r="X6" t="str">
            <v>McAll.</v>
          </cell>
          <cell r="Y6" t="str">
            <v>Deschutes</v>
          </cell>
        </row>
        <row r="7">
          <cell r="A7" t="str">
            <v>FISHERY AGGREGATE:</v>
          </cell>
          <cell r="C7" t="str">
            <v>S/F Nat \2</v>
          </cell>
          <cell r="D7" t="str">
            <v>Sum/Fall</v>
          </cell>
          <cell r="E7" t="str">
            <v>S/F Nat \2</v>
          </cell>
          <cell r="F7" t="str">
            <v>Early \3</v>
          </cell>
          <cell r="G7" t="str">
            <v>Spr Nat</v>
          </cell>
          <cell r="H7" t="str">
            <v>Spr \4</v>
          </cell>
          <cell r="I7" t="str">
            <v>S/F</v>
          </cell>
          <cell r="J7" t="str">
            <v>S/F</v>
          </cell>
          <cell r="K7" t="str">
            <v>S/F</v>
          </cell>
          <cell r="L7" t="str">
            <v>S/F</v>
          </cell>
          <cell r="M7" t="str">
            <v>S/F</v>
          </cell>
          <cell r="O7" t="str">
            <v>FISHERY AGGREGATE:</v>
          </cell>
          <cell r="Q7" t="str">
            <v>&amp; 10E</v>
          </cell>
          <cell r="R7" t="str">
            <v>Wash.</v>
          </cell>
          <cell r="S7" t="str">
            <v>River</v>
          </cell>
          <cell r="T7" t="str">
            <v>River</v>
          </cell>
          <cell r="U7" t="str">
            <v>Inlet</v>
          </cell>
          <cell r="V7" t="str">
            <v>bers</v>
          </cell>
          <cell r="W7" t="str">
            <v>River</v>
          </cell>
          <cell r="X7" t="str">
            <v>Creek</v>
          </cell>
          <cell r="Y7" t="str">
            <v>&amp; 13D-K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O8" t="str">
            <v>-</v>
          </cell>
          <cell r="P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PREDICTED EXPLOITATION RATE</v>
          </cell>
          <cell r="C9">
            <v>0.47094773954092484</v>
          </cell>
          <cell r="D9">
            <v>0.35890068493150684</v>
          </cell>
          <cell r="E9">
            <v>0.25394872658385714</v>
          </cell>
          <cell r="F9">
            <v>0.22969283715145203</v>
          </cell>
          <cell r="G9">
            <v>0.32383625132543947</v>
          </cell>
          <cell r="H9">
            <v>0.1596093869438924</v>
          </cell>
          <cell r="I9">
            <v>0.84646115802032806</v>
          </cell>
          <cell r="J9">
            <v>1.0003532266184034</v>
          </cell>
          <cell r="K9">
            <v>0.6944930147880406</v>
          </cell>
          <cell r="L9">
            <v>0.38297927632009571</v>
          </cell>
          <cell r="M9">
            <v>0.19318181818181818</v>
          </cell>
          <cell r="O9" t="str">
            <v>PREDICTED EXPLOITATION RATE</v>
          </cell>
          <cell r="Q9">
            <v>0.78008716946387069</v>
          </cell>
          <cell r="R9">
            <v>0.55581051694888473</v>
          </cell>
          <cell r="S9">
            <v>0.5640762193336033</v>
          </cell>
          <cell r="T9">
            <v>0.61389692482134062</v>
          </cell>
          <cell r="U9">
            <v>0.83234175329158089</v>
          </cell>
          <cell r="V9">
            <v>1.0987261400789763</v>
          </cell>
          <cell r="W9">
            <v>0.76560306817089951</v>
          </cell>
          <cell r="X9">
            <v>1.0224551097394994</v>
          </cell>
          <cell r="Y9">
            <v>0.58406842573297812</v>
          </cell>
        </row>
        <row r="10">
          <cell r="A10" t="str">
            <v>-</v>
          </cell>
          <cell r="B10" t="str">
            <v>-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</row>
        <row r="11">
          <cell r="A11" t="str">
            <v>Alaska</v>
          </cell>
          <cell r="C11">
            <v>1.7790996349871569E-2</v>
          </cell>
          <cell r="D11">
            <v>2.2831050228310501E-3</v>
          </cell>
          <cell r="E11">
            <v>4.5684732347104533E-3</v>
          </cell>
          <cell r="F11">
            <v>3.6683748680504336E-2</v>
          </cell>
          <cell r="G11">
            <v>2.1459227467811163E-3</v>
          </cell>
          <cell r="H11">
            <v>0</v>
          </cell>
          <cell r="I11">
            <v>1.1014480209850068E-3</v>
          </cell>
          <cell r="J11">
            <v>2.4673003671048591E-3</v>
          </cell>
          <cell r="K11">
            <v>0</v>
          </cell>
          <cell r="L11">
            <v>7.0988727242138797E-2</v>
          </cell>
          <cell r="M11">
            <v>6.555944055944056E-2</v>
          </cell>
          <cell r="O11" t="str">
            <v>Alaska</v>
          </cell>
          <cell r="Q11">
            <v>2.5316840593713683E-3</v>
          </cell>
          <cell r="R11">
            <v>2.5309326506372321E-3</v>
          </cell>
          <cell r="S11">
            <v>2.5287686717245339E-3</v>
          </cell>
          <cell r="T11">
            <v>2.5311133711899718E-3</v>
          </cell>
          <cell r="U11">
            <v>5.3324823334077601E-3</v>
          </cell>
          <cell r="V11">
            <v>5.3281283841937321E-3</v>
          </cell>
          <cell r="W11">
            <v>5.3321555404034883E-3</v>
          </cell>
          <cell r="X11">
            <v>5.3321555386164126E-3</v>
          </cell>
          <cell r="Y11">
            <v>5.3104593165735018E-3</v>
          </cell>
        </row>
        <row r="12">
          <cell r="A12" t="str">
            <v>Canada</v>
          </cell>
          <cell r="C12">
            <v>0.29474111126132213</v>
          </cell>
          <cell r="D12">
            <v>0.17123287671232876</v>
          </cell>
          <cell r="E12">
            <v>0.12109874835722081</v>
          </cell>
          <cell r="F12">
            <v>0.1559781439958452</v>
          </cell>
          <cell r="G12">
            <v>0.13197424892703863</v>
          </cell>
          <cell r="H12">
            <v>2.0944809662131171E-2</v>
          </cell>
          <cell r="I12">
            <v>0.17257330243075805</v>
          </cell>
          <cell r="J12">
            <v>7.4841444468847385E-2</v>
          </cell>
          <cell r="K12">
            <v>0.20713812363911768</v>
          </cell>
          <cell r="L12">
            <v>0.28471414669307005</v>
          </cell>
          <cell r="M12">
            <v>0.1048951048951049</v>
          </cell>
          <cell r="O12" t="str">
            <v>Canada</v>
          </cell>
          <cell r="Q12">
            <v>0.16017906167269175</v>
          </cell>
          <cell r="R12">
            <v>0.16013152021682914</v>
          </cell>
          <cell r="S12">
            <v>0.15999460577427366</v>
          </cell>
          <cell r="T12">
            <v>0.16014295436417297</v>
          </cell>
          <cell r="U12">
            <v>0.18818690852669726</v>
          </cell>
          <cell r="V12">
            <v>0.18803325471384974</v>
          </cell>
          <cell r="W12">
            <v>0.18817537578052826</v>
          </cell>
          <cell r="X12">
            <v>0.18817537571746112</v>
          </cell>
          <cell r="Y12">
            <v>0.18740970136587728</v>
          </cell>
        </row>
        <row r="13">
          <cell r="A13" t="str">
            <v>S. Of Falcon Ocean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1.2194603089476861E-3</v>
          </cell>
          <cell r="J13">
            <v>1.9190113966371125E-3</v>
          </cell>
          <cell r="K13">
            <v>7.3842658335700087E-4</v>
          </cell>
          <cell r="L13">
            <v>0</v>
          </cell>
          <cell r="M13">
            <v>0</v>
          </cell>
          <cell r="O13" t="str">
            <v>S. Of Falcon Ocean</v>
          </cell>
          <cell r="Q13">
            <v>1.7662912042125826E-4</v>
          </cell>
          <cell r="R13">
            <v>1.7657669655608596E-4</v>
          </cell>
          <cell r="S13">
            <v>1.7642572128310702E-4</v>
          </cell>
          <cell r="T13">
            <v>1.7658930496674221E-4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5">
          <cell r="A15" t="str">
            <v>NOF Ocean Troll:</v>
          </cell>
          <cell r="B15" t="str">
            <v>Ntrty</v>
          </cell>
          <cell r="C15">
            <v>1.1355955116939299E-3</v>
          </cell>
          <cell r="D15">
            <v>0</v>
          </cell>
          <cell r="E15">
            <v>2.4772782676950331E-3</v>
          </cell>
          <cell r="F15">
            <v>1.155393659228483E-3</v>
          </cell>
          <cell r="G15">
            <v>1.7882689556509301E-3</v>
          </cell>
          <cell r="H15">
            <v>7.6440911175661218E-4</v>
          </cell>
          <cell r="I15">
            <v>6.1759764033802169E-3</v>
          </cell>
          <cell r="J15">
            <v>5.2087452194435908E-3</v>
          </cell>
          <cell r="K15">
            <v>5.7370065322351607E-3</v>
          </cell>
          <cell r="L15">
            <v>1.8980943112871336E-4</v>
          </cell>
          <cell r="M15">
            <v>0</v>
          </cell>
          <cell r="O15" t="str">
            <v>NOF Ocean Troll:</v>
          </cell>
          <cell r="P15" t="str">
            <v>Ntrty</v>
          </cell>
          <cell r="Q15">
            <v>7.2535692119663391E-3</v>
          </cell>
          <cell r="R15">
            <v>7.2514163385699291E-3</v>
          </cell>
          <cell r="S15">
            <v>7.245216287359595E-3</v>
          </cell>
          <cell r="T15">
            <v>7.2519341239675478E-3</v>
          </cell>
          <cell r="U15">
            <v>9.6998536046448286E-3</v>
          </cell>
          <cell r="V15">
            <v>9.6919337153066974E-3</v>
          </cell>
          <cell r="W15">
            <v>9.6992591639880645E-3</v>
          </cell>
          <cell r="X15">
            <v>9.6992591607373505E-3</v>
          </cell>
          <cell r="Y15">
            <v>9.6597934551931157E-3</v>
          </cell>
        </row>
        <row r="16">
          <cell r="B16" t="str">
            <v>Trty</v>
          </cell>
          <cell r="C16">
            <v>2.352304988508855E-3</v>
          </cell>
          <cell r="D16">
            <v>9.1324200913242004E-3</v>
          </cell>
          <cell r="E16">
            <v>1.369907456078585E-2</v>
          </cell>
          <cell r="F16">
            <v>8.9543008590207418E-3</v>
          </cell>
          <cell r="G16">
            <v>1.251788268955651E-2</v>
          </cell>
          <cell r="H16">
            <v>5.0451001375936399E-3</v>
          </cell>
          <cell r="I16">
            <v>1.750515604779743E-2</v>
          </cell>
          <cell r="J16">
            <v>3.5364638595169647E-2</v>
          </cell>
          <cell r="K16">
            <v>1.6169648774022532E-2</v>
          </cell>
          <cell r="L16">
            <v>1.8980943112871336E-3</v>
          </cell>
          <cell r="M16">
            <v>0</v>
          </cell>
          <cell r="P16" t="str">
            <v>Trty</v>
          </cell>
          <cell r="Q16">
            <v>1.9841337860654677E-2</v>
          </cell>
          <cell r="R16">
            <v>1.9835448913133654E-2</v>
          </cell>
          <cell r="S16">
            <v>1.9818489357469021E-2</v>
          </cell>
          <cell r="T16">
            <v>1.983686525793071E-2</v>
          </cell>
          <cell r="U16">
            <v>1.7917920527977079E-2</v>
          </cell>
          <cell r="V16">
            <v>1.7903290621842923E-2</v>
          </cell>
          <cell r="W16">
            <v>1.7916822455688503E-2</v>
          </cell>
          <cell r="X16">
            <v>1.7916822449683671E-2</v>
          </cell>
          <cell r="Y16">
            <v>1.7843919970497436E-2</v>
          </cell>
        </row>
        <row r="18">
          <cell r="A18" t="str">
            <v>Ntrty NOF Ocean &amp; Buoy10 Spt</v>
          </cell>
          <cell r="C18">
            <v>1.4059753954305801E-3</v>
          </cell>
          <cell r="D18">
            <v>2.2831050228310501E-3</v>
          </cell>
          <cell r="E18">
            <v>2.8491872650165636E-4</v>
          </cell>
          <cell r="F18">
            <v>0</v>
          </cell>
          <cell r="G18">
            <v>0</v>
          </cell>
          <cell r="H18">
            <v>0</v>
          </cell>
          <cell r="I18">
            <v>2.9503071990669826E-3</v>
          </cell>
          <cell r="J18">
            <v>0</v>
          </cell>
          <cell r="K18">
            <v>6.1535548613083401E-3</v>
          </cell>
          <cell r="L18">
            <v>0</v>
          </cell>
          <cell r="M18">
            <v>0</v>
          </cell>
          <cell r="O18" t="str">
            <v>Ntrty NOF Ocean &amp; Buoy10 Spt</v>
          </cell>
          <cell r="Q18">
            <v>1.0597747225275494E-3</v>
          </cell>
          <cell r="R18">
            <v>1.0594601793365156E-3</v>
          </cell>
          <cell r="S18">
            <v>1.0585543276986423E-3</v>
          </cell>
          <cell r="T18">
            <v>1.0595358298004535E-3</v>
          </cell>
          <cell r="U18">
            <v>1.8327361584655555E-3</v>
          </cell>
          <cell r="V18">
            <v>1.8312397371634764E-3</v>
          </cell>
          <cell r="W18">
            <v>1.832623842039956E-3</v>
          </cell>
          <cell r="X18">
            <v>1.8326238414257507E-3</v>
          </cell>
          <cell r="Y18">
            <v>1.8251670045993024E-3</v>
          </cell>
        </row>
        <row r="20">
          <cell r="A20" t="str">
            <v>Pgt Snd Trty Troll</v>
          </cell>
          <cell r="C20">
            <v>5.1372177909963504E-4</v>
          </cell>
          <cell r="D20">
            <v>2.2831050228310501E-2</v>
          </cell>
          <cell r="E20">
            <v>1.1583931679728397E-2</v>
          </cell>
          <cell r="F20">
            <v>2.310787318456966E-3</v>
          </cell>
          <cell r="G20">
            <v>1.7882689556509301E-3</v>
          </cell>
          <cell r="H20">
            <v>7.6440911175661218E-4</v>
          </cell>
          <cell r="I20">
            <v>5.9399518274548587E-3</v>
          </cell>
          <cell r="J20">
            <v>1.8915969481137253E-2</v>
          </cell>
          <cell r="K20">
            <v>5.5097983527406984E-3</v>
          </cell>
          <cell r="L20">
            <v>3.4165697603168402E-3</v>
          </cell>
          <cell r="M20">
            <v>2.6223776223776225E-3</v>
          </cell>
          <cell r="O20" t="str">
            <v>Pgt Snd Trty Troll</v>
          </cell>
          <cell r="Q20">
            <v>7.6303780021983571E-3</v>
          </cell>
          <cell r="R20">
            <v>7.6281132912229127E-3</v>
          </cell>
          <cell r="S20">
            <v>7.6215911594302221E-3</v>
          </cell>
          <cell r="T20">
            <v>7.6286579745632639E-3</v>
          </cell>
          <cell r="U20">
            <v>2.481992691198566E-2</v>
          </cell>
          <cell r="V20">
            <v>2.4799661546905376E-2</v>
          </cell>
          <cell r="W20">
            <v>2.4818405860817697E-2</v>
          </cell>
          <cell r="X20">
            <v>2.4818405852499795E-2</v>
          </cell>
          <cell r="Y20">
            <v>2.4717421243137361E-2</v>
          </cell>
        </row>
        <row r="22">
          <cell r="A22" t="str">
            <v>Pgt Snd 5 Sport</v>
          </cell>
          <cell r="C22">
            <v>1.0274435581992701E-3</v>
          </cell>
          <cell r="D22">
            <v>5.7077625570776253E-3</v>
          </cell>
          <cell r="E22">
            <v>3.1145587701503171E-3</v>
          </cell>
          <cell r="F22">
            <v>0</v>
          </cell>
          <cell r="G22">
            <v>1.4306151645207441E-3</v>
          </cell>
          <cell r="H22">
            <v>1.5288182235132243E-4</v>
          </cell>
          <cell r="I22">
            <v>9.1262836024472004E-3</v>
          </cell>
          <cell r="J22">
            <v>1.0417490438887182E-2</v>
          </cell>
          <cell r="K22">
            <v>4.3169554103947745E-3</v>
          </cell>
          <cell r="L22">
            <v>3.9859980537029806E-3</v>
          </cell>
          <cell r="M22">
            <v>1.3111888111888112E-2</v>
          </cell>
          <cell r="O22" t="str">
            <v>Pgt Snd 5 Sport</v>
          </cell>
          <cell r="Q22">
            <v>6.8178840482605689E-3</v>
          </cell>
          <cell r="R22">
            <v>6.8158604870649179E-3</v>
          </cell>
          <cell r="S22">
            <v>6.8100328415279304E-3</v>
          </cell>
          <cell r="T22">
            <v>6.8163471717162501E-3</v>
          </cell>
          <cell r="U22">
            <v>1.6514122619365162E-2</v>
          </cell>
          <cell r="V22">
            <v>1.6500638908270897E-2</v>
          </cell>
          <cell r="W22">
            <v>1.6513110576679178E-2</v>
          </cell>
          <cell r="X22">
            <v>1.6513110571144796E-2</v>
          </cell>
          <cell r="Y22">
            <v>1.6445919711655415E-2</v>
          </cell>
        </row>
        <row r="23">
          <cell r="A23" t="str">
            <v>Pgt Snd 7 Sport</v>
          </cell>
          <cell r="C23">
            <v>1.29782344193592E-3</v>
          </cell>
          <cell r="D23">
            <v>1.3698630136986301E-2</v>
          </cell>
          <cell r="E23">
            <v>9.4502138026387288E-3</v>
          </cell>
          <cell r="F23">
            <v>2.310787318456966E-3</v>
          </cell>
          <cell r="G23">
            <v>3.5765379113018602E-3</v>
          </cell>
          <cell r="H23">
            <v>1.5288182235132243E-4</v>
          </cell>
          <cell r="I23">
            <v>7.3560992830070107E-3</v>
          </cell>
          <cell r="J23">
            <v>1.53520911730969E-2</v>
          </cell>
          <cell r="K23">
            <v>1.2988734261100067E-2</v>
          </cell>
          <cell r="L23">
            <v>9.4904715564356678E-4</v>
          </cell>
          <cell r="M23">
            <v>0</v>
          </cell>
          <cell r="O23" t="str">
            <v>Pgt Snd 7 Sport</v>
          </cell>
          <cell r="Q23">
            <v>3.7680879023201754E-3</v>
          </cell>
          <cell r="R23">
            <v>3.7669695265298334E-3</v>
          </cell>
          <cell r="S23">
            <v>3.7637487207062828E-3</v>
          </cell>
          <cell r="T23">
            <v>3.7672385059571681E-3</v>
          </cell>
          <cell r="U23">
            <v>4.6695777654521334E-3</v>
          </cell>
          <cell r="V23">
            <v>4.6657650750069422E-3</v>
          </cell>
          <cell r="W23">
            <v>4.669291597537973E-3</v>
          </cell>
          <cell r="X23">
            <v>4.6692915959730555E-3</v>
          </cell>
          <cell r="Y23">
            <v>4.6502925276758825E-3</v>
          </cell>
        </row>
        <row r="24">
          <cell r="A24" t="str">
            <v>Pgt Snd 8-13 Sport</v>
          </cell>
          <cell r="C24">
            <v>1.200486683790726E-2</v>
          </cell>
          <cell r="D24">
            <v>9.1324200913242004E-2</v>
          </cell>
          <cell r="E24">
            <v>5.4651638533555515E-2</v>
          </cell>
          <cell r="F24">
            <v>1.155393659228483E-3</v>
          </cell>
          <cell r="G24">
            <v>1.6809728183118742E-2</v>
          </cell>
          <cell r="H24">
            <v>5.9623910717015744E-3</v>
          </cell>
          <cell r="I24">
            <v>6.7660378431936138E-3</v>
          </cell>
          <cell r="J24">
            <v>0.31992661426793007</v>
          </cell>
          <cell r="K24">
            <v>4.8149200037868031E-2</v>
          </cell>
          <cell r="L24">
            <v>6.0739017961188276E-3</v>
          </cell>
          <cell r="M24">
            <v>0</v>
          </cell>
          <cell r="O24" t="str">
            <v>Pgt Snd 8-13 Sport</v>
          </cell>
          <cell r="Q24">
            <v>5.3424421290083249E-2</v>
          </cell>
          <cell r="R24">
            <v>5.3408564818330798E-2</v>
          </cell>
          <cell r="S24">
            <v>5.3362899830763769E-2</v>
          </cell>
          <cell r="T24">
            <v>5.3412378442273971E-2</v>
          </cell>
          <cell r="U24">
            <v>0.12228639559463791</v>
          </cell>
          <cell r="V24">
            <v>0.12218654927116303</v>
          </cell>
          <cell r="W24">
            <v>0.12227890146036811</v>
          </cell>
          <cell r="X24">
            <v>0.12227890141938626</v>
          </cell>
          <cell r="Y24">
            <v>0.12178135588134918</v>
          </cell>
        </row>
        <row r="26">
          <cell r="A26" t="str">
            <v>Out-of-Region net:</v>
          </cell>
          <cell r="B26" t="str">
            <v>Ntrty</v>
          </cell>
          <cell r="C26">
            <v>8.1925104772204941E-3</v>
          </cell>
          <cell r="D26">
            <v>5.7077625570776253E-3</v>
          </cell>
          <cell r="E26">
            <v>7.9821250347205091E-3</v>
          </cell>
          <cell r="F26">
            <v>2.8884841480712075E-4</v>
          </cell>
          <cell r="G26">
            <v>1.0729613733905581E-2</v>
          </cell>
          <cell r="H26">
            <v>1.6817000458645467E-3</v>
          </cell>
          <cell r="I26">
            <v>5.7432646808503931E-3</v>
          </cell>
          <cell r="J26">
            <v>1.5900380143564645E-2</v>
          </cell>
          <cell r="K26">
            <v>2.6128940641863105E-3</v>
          </cell>
          <cell r="L26">
            <v>1.8980943112871336E-3</v>
          </cell>
          <cell r="M26">
            <v>0</v>
          </cell>
          <cell r="O26" t="str">
            <v>Out-of-Region net:</v>
          </cell>
          <cell r="P26" t="str">
            <v>Ntrty</v>
          </cell>
          <cell r="Q26">
            <v>1.3423813152015648E-3</v>
          </cell>
          <cell r="R26">
            <v>1.3419828938262524E-3</v>
          </cell>
          <cell r="S26">
            <v>1.340835481751612E-3</v>
          </cell>
          <cell r="T26">
            <v>1.3420787177472406E-3</v>
          </cell>
          <cell r="U26">
            <v>1.4427922949622463E-3</v>
          </cell>
          <cell r="V26">
            <v>1.4416142611712475E-3</v>
          </cell>
          <cell r="W26">
            <v>1.4427038756484754E-3</v>
          </cell>
          <cell r="X26">
            <v>1.4427038751649531E-3</v>
          </cell>
          <cell r="Y26">
            <v>1.4368335993654084E-3</v>
          </cell>
        </row>
        <row r="27">
          <cell r="B27" t="str">
            <v>Trty</v>
          </cell>
          <cell r="C27">
            <v>1.1815600919291605E-2</v>
          </cell>
          <cell r="D27">
            <v>2.1689497716894976E-2</v>
          </cell>
          <cell r="E27">
            <v>1.2932280877436444E-2</v>
          </cell>
          <cell r="F27">
            <v>1.155393659228483E-3</v>
          </cell>
          <cell r="G27">
            <v>2.6824034334763949E-2</v>
          </cell>
          <cell r="H27">
            <v>1.3759364011619018E-3</v>
          </cell>
          <cell r="I27">
            <v>1.3453400827745441E-2</v>
          </cell>
          <cell r="J27">
            <v>1.370722426169366E-2</v>
          </cell>
          <cell r="K27">
            <v>2.1357568872479409E-2</v>
          </cell>
          <cell r="L27">
            <v>6.0739017961188276E-3</v>
          </cell>
          <cell r="M27">
            <v>3.4965034965034965E-3</v>
          </cell>
          <cell r="P27" t="str">
            <v>Trty</v>
          </cell>
          <cell r="Q27">
            <v>3.6738857047621232E-3</v>
          </cell>
          <cell r="R27">
            <v>3.6727952883665923E-3</v>
          </cell>
          <cell r="S27">
            <v>3.6696550026886236E-3</v>
          </cell>
          <cell r="T27">
            <v>3.6730575433082378E-3</v>
          </cell>
          <cell r="U27">
            <v>1.1854293450500606E-2</v>
          </cell>
          <cell r="V27">
            <v>1.1844614470163762E-2</v>
          </cell>
          <cell r="W27">
            <v>1.1853566978300985E-2</v>
          </cell>
          <cell r="X27">
            <v>1.1853566974328256E-2</v>
          </cell>
          <cell r="Y27">
            <v>1.1805335519110362E-2</v>
          </cell>
        </row>
        <row r="29">
          <cell r="A29" t="str">
            <v>Local Terminal Net</v>
          </cell>
          <cell r="B29" t="str">
            <v>Ntrty</v>
          </cell>
          <cell r="C29">
            <v>2.7037988373664998E-5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0.21690658527540457</v>
          </cell>
          <cell r="J29">
            <v>8.2243345570161969E-4</v>
          </cell>
          <cell r="K29">
            <v>9.4670074789359086E-5</v>
          </cell>
          <cell r="L29">
            <v>0</v>
          </cell>
          <cell r="M29">
            <v>0</v>
          </cell>
          <cell r="O29" t="str">
            <v>Local Terminal Net</v>
          </cell>
          <cell r="P29" t="str">
            <v>Ntrty</v>
          </cell>
          <cell r="Q29">
            <v>0.120117629070284</v>
          </cell>
          <cell r="R29">
            <v>1.3238358573468946E-2</v>
          </cell>
          <cell r="S29">
            <v>4.5871581247474515E-2</v>
          </cell>
          <cell r="T29">
            <v>1.7944542235765019E-3</v>
          </cell>
          <cell r="U29">
            <v>5.1277618050685212E-3</v>
          </cell>
          <cell r="V29">
            <v>5.1235750092978108E-3</v>
          </cell>
          <cell r="W29">
            <v>5.1274475580479614E-3</v>
          </cell>
          <cell r="X29">
            <v>5.1274475563294931E-3</v>
          </cell>
          <cell r="Y29">
            <v>5.1065842788257073E-3</v>
          </cell>
        </row>
        <row r="30">
          <cell r="B30" t="str">
            <v>Trty</v>
          </cell>
          <cell r="C30">
            <v>9.03068811680411E-3</v>
          </cell>
          <cell r="D30">
            <v>2.2831050228310501E-3</v>
          </cell>
          <cell r="E30">
            <v>6.2965605897526058E-3</v>
          </cell>
          <cell r="F30">
            <v>1.1621815969764502E-3</v>
          </cell>
          <cell r="G30">
            <v>3.5765379113018603E-4</v>
          </cell>
          <cell r="H30">
            <v>0</v>
          </cell>
          <cell r="I30">
            <v>0.19169129308071209</v>
          </cell>
          <cell r="J30">
            <v>0.48249429401161686</v>
          </cell>
          <cell r="K30">
            <v>2.4008330966581462E-2</v>
          </cell>
          <cell r="L30">
            <v>0</v>
          </cell>
          <cell r="M30">
            <v>0</v>
          </cell>
          <cell r="P30" t="str">
            <v>Trty</v>
          </cell>
          <cell r="Q30">
            <v>0.3904923790042204</v>
          </cell>
          <cell r="R30">
            <v>2.2965946454422126E-2</v>
          </cell>
          <cell r="S30">
            <v>3.8028925184169726E-2</v>
          </cell>
          <cell r="T30">
            <v>5.802790479211296E-3</v>
          </cell>
          <cell r="U30">
            <v>0.41788016929055505</v>
          </cell>
          <cell r="V30">
            <v>6.3324328519138398E-2</v>
          </cell>
          <cell r="W30">
            <v>4.0441021189168015E-2</v>
          </cell>
          <cell r="X30">
            <v>4.044102117561417E-2</v>
          </cell>
          <cell r="Y30">
            <v>0.16372438342840342</v>
          </cell>
        </row>
        <row r="32">
          <cell r="A32" t="str">
            <v>Freshwater Sport \5</v>
          </cell>
          <cell r="B32" t="str">
            <v>Ntrty</v>
          </cell>
          <cell r="C32">
            <v>6.2138916073086782E-4</v>
          </cell>
          <cell r="D32">
            <v>0</v>
          </cell>
          <cell r="E32">
            <v>4.3168874670004975E-3</v>
          </cell>
          <cell r="F32">
            <v>0</v>
          </cell>
          <cell r="G32">
            <v>1.2064228654363457E-2</v>
          </cell>
          <cell r="H32">
            <v>0</v>
          </cell>
          <cell r="I32">
            <v>0.16940570379662109</v>
          </cell>
          <cell r="J32">
            <v>0</v>
          </cell>
          <cell r="K32">
            <v>6.6320994672987715E-2</v>
          </cell>
          <cell r="L32">
            <v>0</v>
          </cell>
          <cell r="M32">
            <v>0</v>
          </cell>
          <cell r="O32" t="str">
            <v>Freshwater Sport</v>
          </cell>
          <cell r="P32" t="str">
            <v>Ntrty</v>
          </cell>
          <cell r="Q32">
            <v>0</v>
          </cell>
          <cell r="R32">
            <v>5.3954266375669871E-3</v>
          </cell>
          <cell r="S32">
            <v>1.9140366665594027E-2</v>
          </cell>
          <cell r="T32">
            <v>0.18210551643288891</v>
          </cell>
          <cell r="U32">
            <v>7.9945450473233159E-11</v>
          </cell>
          <cell r="V32">
            <v>3.60742432508476E-3</v>
          </cell>
          <cell r="W32">
            <v>1.9569135722845552E-2</v>
          </cell>
          <cell r="X32">
            <v>0.56757790442443945</v>
          </cell>
          <cell r="Y32">
            <v>7.5941742165995113E-3</v>
          </cell>
        </row>
        <row r="33">
          <cell r="A33" t="str">
            <v>Freshwater Net \5</v>
          </cell>
          <cell r="B33" t="str">
            <v>Trty</v>
          </cell>
          <cell r="C33">
            <v>0.10872029387079832</v>
          </cell>
          <cell r="D33">
            <v>8.4440639269406387E-3</v>
          </cell>
          <cell r="E33">
            <v>0</v>
          </cell>
          <cell r="F33">
            <v>1.8537857989698796E-2</v>
          </cell>
          <cell r="G33">
            <v>0.10075628590426623</v>
          </cell>
          <cell r="H33">
            <v>0.12261198593487237</v>
          </cell>
          <cell r="I33">
            <v>1.630465392066548E-2</v>
          </cell>
          <cell r="J33">
            <v>0</v>
          </cell>
          <cell r="K33">
            <v>0.27179599057798948</v>
          </cell>
          <cell r="L33">
            <v>1.4623197513818668E-3</v>
          </cell>
          <cell r="M33">
            <v>0</v>
          </cell>
          <cell r="O33" t="str">
            <v>Freshwater Net</v>
          </cell>
          <cell r="P33" t="str">
            <v>Trty</v>
          </cell>
          <cell r="Q33">
            <v>0</v>
          </cell>
          <cell r="R33">
            <v>0.24481360523769163</v>
          </cell>
          <cell r="S33">
            <v>0.19186850413210466</v>
          </cell>
          <cell r="T33">
            <v>0.15477774740807076</v>
          </cell>
          <cell r="U33">
            <v>0</v>
          </cell>
          <cell r="V33">
            <v>0.61767120943951281</v>
          </cell>
          <cell r="W33">
            <v>0.29115672698054174</v>
          </cell>
          <cell r="X33">
            <v>0</v>
          </cell>
          <cell r="Y33">
            <v>0</v>
          </cell>
        </row>
        <row r="34">
          <cell r="A34" t="str">
            <v>=</v>
          </cell>
          <cell r="B34" t="str">
            <v>=</v>
          </cell>
          <cell r="C34" t="str">
            <v>=</v>
          </cell>
          <cell r="D34" t="str">
            <v>=</v>
          </cell>
          <cell r="E34" t="str">
            <v>=</v>
          </cell>
          <cell r="F34" t="str">
            <v>=</v>
          </cell>
          <cell r="G34" t="str">
            <v>=</v>
          </cell>
          <cell r="H34" t="str">
            <v>=</v>
          </cell>
          <cell r="I34" t="str">
            <v>=</v>
          </cell>
          <cell r="J34" t="str">
            <v>=</v>
          </cell>
          <cell r="K34" t="str">
            <v>=</v>
          </cell>
          <cell r="L34" t="str">
            <v>=</v>
          </cell>
          <cell r="M34" t="str">
            <v>=</v>
          </cell>
          <cell r="O34" t="str">
            <v>=</v>
          </cell>
          <cell r="P34" t="str">
            <v>=</v>
          </cell>
          <cell r="Q34" t="str">
            <v>=</v>
          </cell>
          <cell r="R34" t="str">
            <v>=</v>
          </cell>
          <cell r="S34" t="str">
            <v>=</v>
          </cell>
          <cell r="T34" t="str">
            <v>=</v>
          </cell>
          <cell r="U34" t="str">
            <v>=</v>
          </cell>
          <cell r="V34" t="str">
            <v>=</v>
          </cell>
          <cell r="W34" t="str">
            <v>=</v>
          </cell>
          <cell r="X34" t="str">
            <v>=</v>
          </cell>
          <cell r="Y34" t="str">
            <v>=</v>
          </cell>
        </row>
        <row r="35">
          <cell r="A35" t="str">
            <v>Note:  "Out-of-Region" means all net fishery catches outside the local "region of origin", including pre-terminal and nonlocal terminal.</v>
          </cell>
          <cell r="O35" t="str">
            <v>Note:  "Out-of-Region" means all net fishery catches outside the local "region of origin", including pre-terminal and nonlocal terminal.</v>
          </cell>
        </row>
        <row r="36">
          <cell r="A36" t="str">
            <v>\1     The Exploitation Rate "Benchmark" for these stocks/fisheries is:</v>
          </cell>
          <cell r="F36" t="str">
            <v>1989-1993 average expl. rates (3/99 calibration), indexed to 1998 preseason projected exploitation rates.</v>
          </cell>
          <cell r="O36" t="str">
            <v>"Local Term." means: AREAS 10/11, 10A, 10E, 13A, 13+, and may include NT SAF fisheries, if so modeled.</v>
          </cell>
        </row>
        <row r="37">
          <cell r="A37" t="str">
            <v>\2    Only the portion of Skagit and Snohomish  fingerling and yearling stocks representing wild chinook are presented in this table.</v>
          </cell>
          <cell r="O37" t="str">
            <v>Note:  Within-South-Puget-Sound stock breakouts are based on CWT recoveries for areas 10A, 10E, 13A fingerlings, PSF proportions for area 13+,</v>
          </cell>
        </row>
        <row r="38">
          <cell r="A38" t="str">
            <v>\3   "Nooksack Early" stock comprises an aggregation of North Fork and South Fork Early ("Spring" or "Native") stocks.</v>
          </cell>
          <cell r="P38" t="str">
            <v>UW Acc, and yearlings.  Refer to Tables 14D, 14F, 14H.</v>
          </cell>
        </row>
        <row r="39">
          <cell r="A39" t="str">
            <v>\4  "White River Spring" stock is represented by fingerlings originating from the White River.</v>
          </cell>
          <cell r="O39" t="str">
            <v>\1     The Exploitation Rate "Benchmark" for these stocks/fisheries is:</v>
          </cell>
          <cell r="T39" t="str">
            <v>1989-1993 average expl. rates (3/99 calibration), indexed to 1998 preseason projected exploitation rates.</v>
          </cell>
        </row>
        <row r="40">
          <cell r="A40" t="str">
            <v>\5   Note that "freshwater sport" and "freshwater net" categories include Marine Area 9A and 12A net catches for both treaty and nontreaty in Hood Canal.</v>
          </cell>
        </row>
        <row r="41">
          <cell r="A41" t="str">
            <v>=</v>
          </cell>
          <cell r="B41" t="str">
            <v>=</v>
          </cell>
          <cell r="C41" t="str">
            <v>=</v>
          </cell>
          <cell r="D41" t="str">
            <v>=</v>
          </cell>
          <cell r="E41" t="str">
            <v>=</v>
          </cell>
          <cell r="F41" t="str">
            <v>=</v>
          </cell>
          <cell r="G41" t="str">
            <v>=</v>
          </cell>
          <cell r="H41" t="str">
            <v>=</v>
          </cell>
          <cell r="I41" t="str">
            <v>=</v>
          </cell>
          <cell r="J41" t="str">
            <v>=</v>
          </cell>
          <cell r="K41" t="str">
            <v>=</v>
          </cell>
          <cell r="L41" t="str">
            <v>=</v>
          </cell>
          <cell r="O41" t="str">
            <v>=</v>
          </cell>
          <cell r="P41" t="str">
            <v>=</v>
          </cell>
          <cell r="Q41" t="str">
            <v>=</v>
          </cell>
          <cell r="R41" t="str">
            <v>=</v>
          </cell>
          <cell r="S41" t="str">
            <v>=</v>
          </cell>
          <cell r="T41" t="str">
            <v>=</v>
          </cell>
          <cell r="U41" t="str">
            <v>=</v>
          </cell>
          <cell r="V41" t="str">
            <v>=</v>
          </cell>
          <cell r="W41" t="str">
            <v>=</v>
          </cell>
          <cell r="X41" t="str">
            <v>=</v>
          </cell>
          <cell r="Y41" t="str">
            <v>=</v>
          </cell>
        </row>
        <row r="43">
          <cell r="O43" t="str">
            <v>So. U.S. Preterminal ER</v>
          </cell>
          <cell r="Q43">
            <v>0.10498834917839586</v>
          </cell>
          <cell r="R43">
            <v>0.10495718843293748</v>
          </cell>
          <cell r="S43">
            <v>0.10486744873067881</v>
          </cell>
          <cell r="T43">
            <v>0.1049646828722316</v>
          </cell>
          <cell r="U43">
            <v>0.21103761892799117</v>
          </cell>
          <cell r="V43">
            <v>0.21086530760699437</v>
          </cell>
          <cell r="W43">
            <v>0.21102468581106895</v>
          </cell>
          <cell r="X43">
            <v>0.21102468574034391</v>
          </cell>
          <cell r="Y43">
            <v>0.21016603891258348</v>
          </cell>
        </row>
      </sheetData>
      <sheetData sheetId="4">
        <row r="1">
          <cell r="A1" t="str">
            <v>TABLE 5A:  SUMMARY OF CHINOOK EXPLOITATION RATES BY FISHERY AGGREGATE</v>
          </cell>
          <cell r="I1" t="str">
            <v>=</v>
          </cell>
          <cell r="J1" t="str">
            <v>=</v>
          </cell>
          <cell r="K1" t="str">
            <v>=</v>
          </cell>
          <cell r="L1" t="str">
            <v xml:space="preserve"> TABLE 5A</v>
          </cell>
          <cell r="O1" t="str">
            <v>TABLE 5B:  SOUTH PUGET SOUND DETAIL - SUMMARY OF CHINOOK EXPLOITATION RATES BY FISHERY AGGR.</v>
          </cell>
          <cell r="Y1" t="str">
            <v>TABLE 5B</v>
          </cell>
        </row>
        <row r="2">
          <cell r="A2" t="str">
            <v>Predicted Exploitation Rates for Adult Equivalent (AEQ) Fishery-Related Mortality</v>
          </cell>
          <cell r="L2">
            <v>39552.74336296296</v>
          </cell>
          <cell r="O2" t="str">
            <v>Predicted Exploitation Rates for Adult Equivalent (AEQ) Fishery-Related Mortality - SOUTH PUGET SOUND DETAIL</v>
          </cell>
          <cell r="Y2">
            <v>39552.74336296296</v>
          </cell>
        </row>
        <row r="3">
          <cell r="A3" t="str">
            <v>FRAM Run Number:</v>
          </cell>
          <cell r="B3">
            <v>2008</v>
          </cell>
          <cell r="I3" t="str">
            <v>Version:</v>
          </cell>
          <cell r="K3">
            <v>5.3</v>
          </cell>
          <cell r="L3">
            <v>39552.74336296296</v>
          </cell>
          <cell r="O3" t="str">
            <v>FRAM Run Number:</v>
          </cell>
          <cell r="P3">
            <v>2008</v>
          </cell>
          <cell r="W3" t="str">
            <v>Version:</v>
          </cell>
          <cell r="X3">
            <v>5.3</v>
          </cell>
          <cell r="Y3">
            <v>39552.74336296296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O4" t="str">
            <v>Run Description:</v>
          </cell>
          <cell r="P4" t="str">
            <v>2008 Final PFMC NT Ocean Troll 40K T Troll 37.5K</v>
          </cell>
          <cell r="W4" t="str">
            <v>Tamm:</v>
          </cell>
          <cell r="X4">
            <v>0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O5" t="str">
            <v>=</v>
          </cell>
          <cell r="P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SKAGIT</v>
          </cell>
          <cell r="D6" t="str">
            <v xml:space="preserve"> STILLAG.</v>
          </cell>
          <cell r="E6" t="str">
            <v>SNOHOM</v>
          </cell>
          <cell r="F6" t="str">
            <v>NOOKSACK</v>
          </cell>
          <cell r="G6" t="str">
            <v>SKAGIT</v>
          </cell>
          <cell r="H6" t="str">
            <v>WHITE R</v>
          </cell>
          <cell r="I6" t="str">
            <v>NOOK</v>
          </cell>
          <cell r="J6" t="str">
            <v>TULALIP</v>
          </cell>
          <cell r="K6" t="str">
            <v>HdCnl</v>
          </cell>
          <cell r="L6" t="str">
            <v>Elwha/Dung</v>
          </cell>
          <cell r="M6" t="str">
            <v>Hoko</v>
          </cell>
          <cell r="O6" t="str">
            <v>STOCK-&gt;</v>
          </cell>
          <cell r="Q6" t="str">
            <v xml:space="preserve"> Misc 10</v>
          </cell>
          <cell r="R6" t="str">
            <v>Lake</v>
          </cell>
          <cell r="S6" t="str">
            <v>Green</v>
          </cell>
          <cell r="T6" t="str">
            <v>Puyallup</v>
          </cell>
          <cell r="U6" t="str">
            <v>Carr</v>
          </cell>
          <cell r="V6" t="str">
            <v>Cham-</v>
          </cell>
          <cell r="W6" t="str">
            <v>Nisq.</v>
          </cell>
          <cell r="X6" t="str">
            <v>McAll.</v>
          </cell>
          <cell r="Y6" t="str">
            <v>Deschutes</v>
          </cell>
        </row>
        <row r="7">
          <cell r="A7" t="str">
            <v>FISHERY AGGREGATE:</v>
          </cell>
          <cell r="C7" t="str">
            <v>S/F Nat \2</v>
          </cell>
          <cell r="D7" t="str">
            <v>Sum/Fall</v>
          </cell>
          <cell r="E7" t="str">
            <v>S/F Nat \2</v>
          </cell>
          <cell r="F7" t="str">
            <v>Early \3</v>
          </cell>
          <cell r="G7" t="str">
            <v>Spr Nat</v>
          </cell>
          <cell r="H7" t="str">
            <v>Spr \4</v>
          </cell>
          <cell r="I7" t="str">
            <v>S/F</v>
          </cell>
          <cell r="J7" t="str">
            <v>S/F</v>
          </cell>
          <cell r="K7" t="str">
            <v>S/F</v>
          </cell>
          <cell r="L7" t="str">
            <v>S/F</v>
          </cell>
          <cell r="M7" t="str">
            <v>S/F</v>
          </cell>
          <cell r="O7" t="str">
            <v>FISHERY AGGREGATE:</v>
          </cell>
          <cell r="Q7" t="str">
            <v>&amp; 10E</v>
          </cell>
          <cell r="R7" t="str">
            <v>Wash.</v>
          </cell>
          <cell r="S7" t="str">
            <v>River</v>
          </cell>
          <cell r="T7" t="str">
            <v>River</v>
          </cell>
          <cell r="U7" t="str">
            <v>Inlet</v>
          </cell>
          <cell r="V7" t="str">
            <v>bers</v>
          </cell>
          <cell r="W7" t="str">
            <v>River</v>
          </cell>
          <cell r="X7" t="str">
            <v>Creek</v>
          </cell>
          <cell r="Y7" t="str">
            <v>&amp; 13D-K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O8" t="str">
            <v>-</v>
          </cell>
          <cell r="P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PREDICTED EXPLOITATION RATE</v>
          </cell>
          <cell r="C9">
            <v>0.47086204554239336</v>
          </cell>
          <cell r="D9">
            <v>0.35890068493150684</v>
          </cell>
          <cell r="E9">
            <v>0.25394872697460902</v>
          </cell>
          <cell r="F9">
            <v>0.24065447038724372</v>
          </cell>
          <cell r="G9">
            <v>0.32395426232168534</v>
          </cell>
          <cell r="H9">
            <v>0.1596093869438924</v>
          </cell>
          <cell r="I9">
            <v>0.84555016539759897</v>
          </cell>
          <cell r="J9">
            <v>1.0003532266184034</v>
          </cell>
          <cell r="K9">
            <v>0.6944930147880406</v>
          </cell>
          <cell r="L9">
            <v>0.38207061516331114</v>
          </cell>
          <cell r="M9">
            <v>0.19318181818181818</v>
          </cell>
          <cell r="O9" t="str">
            <v>PREDICTED EXPLOITATION RATE</v>
          </cell>
          <cell r="Q9">
            <v>0.78146972130484138</v>
          </cell>
          <cell r="R9">
            <v>0.56115640154473378</v>
          </cell>
          <cell r="S9">
            <v>0.5558597009376971</v>
          </cell>
          <cell r="T9">
            <v>0.61526017288644741</v>
          </cell>
          <cell r="U9">
            <v>0.84314742925494657</v>
          </cell>
          <cell r="V9">
            <v>1.1041139195707488</v>
          </cell>
          <cell r="W9">
            <v>0.76184550811013529</v>
          </cell>
          <cell r="X9">
            <v>0.83630834332746695</v>
          </cell>
          <cell r="Y9">
            <v>0.593639539826469</v>
          </cell>
        </row>
        <row r="10">
          <cell r="A10" t="str">
            <v>-</v>
          </cell>
          <cell r="B10" t="str">
            <v>-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</row>
        <row r="11">
          <cell r="A11" t="str">
            <v>Alaska</v>
          </cell>
          <cell r="C11">
            <v>1.797817496663439E-2</v>
          </cell>
          <cell r="D11">
            <v>2.2831050228310501E-3</v>
          </cell>
          <cell r="E11">
            <v>4.5684732388032888E-3</v>
          </cell>
          <cell r="F11">
            <v>3.6161731207289292E-2</v>
          </cell>
          <cell r="G11">
            <v>2.1455482184487254E-3</v>
          </cell>
          <cell r="H11">
            <v>0</v>
          </cell>
          <cell r="I11">
            <v>1.1079832469154571E-3</v>
          </cell>
          <cell r="J11">
            <v>2.4673003671048591E-3</v>
          </cell>
          <cell r="K11">
            <v>0</v>
          </cell>
          <cell r="L11">
            <v>7.0778204248281726E-2</v>
          </cell>
          <cell r="M11">
            <v>6.555944055944056E-2</v>
          </cell>
          <cell r="O11" t="str">
            <v>Alaska</v>
          </cell>
          <cell r="Q11">
            <v>2.5436374434116438E-3</v>
          </cell>
          <cell r="R11">
            <v>2.6379636736509459E-3</v>
          </cell>
          <cell r="S11">
            <v>2.4268880124698917E-3</v>
          </cell>
          <cell r="T11">
            <v>2.5676616757379614E-3</v>
          </cell>
          <cell r="U11">
            <v>5.316155089974353E-3</v>
          </cell>
          <cell r="V11">
            <v>5.3177673992982804E-3</v>
          </cell>
          <cell r="W11">
            <v>5.3434597547195092E-3</v>
          </cell>
          <cell r="X11">
            <v>1.523116837762674E-2</v>
          </cell>
          <cell r="Y11">
            <v>5.2972285445371222E-3</v>
          </cell>
        </row>
        <row r="12">
          <cell r="A12" t="str">
            <v>Canada</v>
          </cell>
          <cell r="C12">
            <v>0.29448093580718604</v>
          </cell>
          <cell r="D12">
            <v>0.17123287671232876</v>
          </cell>
          <cell r="E12">
            <v>0.12109874854724531</v>
          </cell>
          <cell r="F12">
            <v>0.15375854214123008</v>
          </cell>
          <cell r="G12">
            <v>0.13195121543459659</v>
          </cell>
          <cell r="H12">
            <v>2.0944809662131171E-2</v>
          </cell>
          <cell r="I12">
            <v>0.17359723229350393</v>
          </cell>
          <cell r="J12">
            <v>7.4841444468847385E-2</v>
          </cell>
          <cell r="K12">
            <v>0.20713812363911768</v>
          </cell>
          <cell r="L12">
            <v>0.28386980313481974</v>
          </cell>
          <cell r="M12">
            <v>0.1048951048951049</v>
          </cell>
          <cell r="O12" t="str">
            <v>Canada</v>
          </cell>
          <cell r="Q12">
            <v>0.15811025913939653</v>
          </cell>
          <cell r="R12">
            <v>0.14160194781842619</v>
          </cell>
          <cell r="S12">
            <v>0.17764745890478117</v>
          </cell>
          <cell r="T12">
            <v>0.15381603533546934</v>
          </cell>
          <cell r="U12">
            <v>0.18967155982582554</v>
          </cell>
          <cell r="V12">
            <v>0.18897671721796555</v>
          </cell>
          <cell r="W12">
            <v>0.18714736445432983</v>
          </cell>
          <cell r="X12">
            <v>0.48974065021678531</v>
          </cell>
          <cell r="Y12">
            <v>0.18862140482914286</v>
          </cell>
        </row>
        <row r="13">
          <cell r="A13" t="str">
            <v>S. Of Falcon Ocean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1.2266957376563989E-3</v>
          </cell>
          <cell r="J13">
            <v>1.9190113966371125E-3</v>
          </cell>
          <cell r="K13">
            <v>7.3842658335700087E-4</v>
          </cell>
          <cell r="L13">
            <v>0</v>
          </cell>
          <cell r="M13">
            <v>0</v>
          </cell>
          <cell r="O13" t="str">
            <v>S. Of Falcon Ocean</v>
          </cell>
          <cell r="Q13">
            <v>1.7870882483841182E-4</v>
          </cell>
          <cell r="R13">
            <v>1.9520084282558997E-4</v>
          </cell>
          <cell r="S13">
            <v>1.5869119119721052E-4</v>
          </cell>
          <cell r="T13">
            <v>1.8294876837866969E-4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5">
          <cell r="A15" t="str">
            <v>NOF Ocean Troll:</v>
          </cell>
          <cell r="B15" t="str">
            <v>Ntrty</v>
          </cell>
          <cell r="C15">
            <v>1.0991023997069061E-3</v>
          </cell>
          <cell r="D15">
            <v>0</v>
          </cell>
          <cell r="E15">
            <v>2.4772782699816918E-3</v>
          </cell>
          <cell r="F15">
            <v>1.1389521640091116E-3</v>
          </cell>
          <cell r="G15">
            <v>1.787956848707271E-3</v>
          </cell>
          <cell r="H15">
            <v>7.6440911175661218E-4</v>
          </cell>
          <cell r="I15">
            <v>6.2126203487759563E-3</v>
          </cell>
          <cell r="J15">
            <v>5.2087452194435908E-3</v>
          </cell>
          <cell r="K15">
            <v>5.7370065322351607E-3</v>
          </cell>
          <cell r="L15">
            <v>1.8924653542321316E-4</v>
          </cell>
          <cell r="M15">
            <v>0</v>
          </cell>
          <cell r="O15" t="str">
            <v>NOF Ocean Troll:</v>
          </cell>
          <cell r="P15" t="str">
            <v>Ntrty</v>
          </cell>
          <cell r="Q15">
            <v>7.2758111566884947E-3</v>
          </cell>
          <cell r="R15">
            <v>7.4505483728085969E-3</v>
          </cell>
          <cell r="S15">
            <v>7.0557299889491276E-3</v>
          </cell>
          <cell r="T15">
            <v>7.3199344226736089E-3</v>
          </cell>
          <cell r="U15">
            <v>9.723075117105115E-3</v>
          </cell>
          <cell r="V15">
            <v>9.7067038007317939E-3</v>
          </cell>
          <cell r="W15">
            <v>9.6831788913041891E-3</v>
          </cell>
          <cell r="X15">
            <v>2.64788005505248E-2</v>
          </cell>
          <cell r="Y15">
            <v>9.6788322758148779E-3</v>
          </cell>
        </row>
        <row r="16">
          <cell r="B16" t="str">
            <v>Trty</v>
          </cell>
          <cell r="C16">
            <v>2.276712113678591E-3</v>
          </cell>
          <cell r="D16">
            <v>9.1324200913242004E-3</v>
          </cell>
          <cell r="E16">
            <v>1.3699074569312847E-2</v>
          </cell>
          <cell r="F16">
            <v>8.8268792710706149E-3</v>
          </cell>
          <cell r="G16">
            <v>1.2515697940950896E-2</v>
          </cell>
          <cell r="H16">
            <v>5.0451001375936399E-3</v>
          </cell>
          <cell r="I16">
            <v>1.7609019459906373E-2</v>
          </cell>
          <cell r="J16">
            <v>3.5364638595169647E-2</v>
          </cell>
          <cell r="K16">
            <v>1.6169648774022532E-2</v>
          </cell>
          <cell r="L16">
            <v>1.8924653542321316E-3</v>
          </cell>
          <cell r="M16">
            <v>0</v>
          </cell>
          <cell r="P16" t="str">
            <v>Trty</v>
          </cell>
          <cell r="Q16">
            <v>1.9909792648579866E-2</v>
          </cell>
          <cell r="R16">
            <v>2.0448346914053051E-2</v>
          </cell>
          <cell r="S16">
            <v>1.9235217493602987E-2</v>
          </cell>
          <cell r="T16">
            <v>2.0046157940908079E-2</v>
          </cell>
          <cell r="U16">
            <v>1.8008702157431358E-2</v>
          </cell>
          <cell r="V16">
            <v>1.7960992959872871E-2</v>
          </cell>
          <cell r="W16">
            <v>1.7853961849689889E-2</v>
          </cell>
          <cell r="X16">
            <v>4.7802436524826811E-2</v>
          </cell>
          <cell r="Y16">
            <v>1.7918093798542204E-2</v>
          </cell>
        </row>
        <row r="18">
          <cell r="A18" t="str">
            <v>Ntrty NOF Ocean &amp; Buoy10 Spt</v>
          </cell>
          <cell r="C18">
            <v>1.3869625520110957E-3</v>
          </cell>
          <cell r="D18">
            <v>2.2831050228310501E-3</v>
          </cell>
          <cell r="E18">
            <v>2.8491872669377568E-4</v>
          </cell>
          <cell r="F18">
            <v>0</v>
          </cell>
          <cell r="G18">
            <v>0</v>
          </cell>
          <cell r="H18">
            <v>0</v>
          </cell>
          <cell r="I18">
            <v>2.9678122685235456E-3</v>
          </cell>
          <cell r="J18">
            <v>0</v>
          </cell>
          <cell r="K18">
            <v>6.1535548613083401E-3</v>
          </cell>
          <cell r="L18">
            <v>0</v>
          </cell>
          <cell r="M18">
            <v>0</v>
          </cell>
          <cell r="O18" t="str">
            <v>Ntrty NOF Ocean &amp; Buoy10 Spt</v>
          </cell>
          <cell r="Q18">
            <v>1.0488173262356306E-3</v>
          </cell>
          <cell r="R18">
            <v>9.6131652296399463E-4</v>
          </cell>
          <cell r="S18">
            <v>1.1520596291524736E-3</v>
          </cell>
          <cell r="T18">
            <v>1.0260248545543688E-3</v>
          </cell>
          <cell r="U18">
            <v>1.8204540451721256E-3</v>
          </cell>
          <cell r="V18">
            <v>1.8234414211537365E-3</v>
          </cell>
          <cell r="W18">
            <v>1.841127750605413E-3</v>
          </cell>
          <cell r="X18">
            <v>5.3894903313359043E-3</v>
          </cell>
          <cell r="Y18">
            <v>1.815186309363215E-3</v>
          </cell>
        </row>
        <row r="20">
          <cell r="A20" t="str">
            <v>Pgt Snd Trty Troll</v>
          </cell>
          <cell r="C20">
            <v>4.9721299034360034E-4</v>
          </cell>
          <cell r="D20">
            <v>2.2831050228310501E-2</v>
          </cell>
          <cell r="E20">
            <v>1.1583931688168502E-2</v>
          </cell>
          <cell r="F20">
            <v>2.2779043280182231E-3</v>
          </cell>
          <cell r="G20">
            <v>1.787956848707271E-3</v>
          </cell>
          <cell r="H20">
            <v>7.6440911175661218E-4</v>
          </cell>
          <cell r="I20">
            <v>5.9751953672940719E-3</v>
          </cell>
          <cell r="J20">
            <v>1.8915969481137253E-2</v>
          </cell>
          <cell r="K20">
            <v>5.5097983527406984E-3</v>
          </cell>
          <cell r="L20">
            <v>3.406437637617837E-3</v>
          </cell>
          <cell r="M20">
            <v>2.6223776223776225E-3</v>
          </cell>
          <cell r="O20" t="str">
            <v>Pgt Snd Trty Troll</v>
          </cell>
          <cell r="Q20">
            <v>7.4687904798918887E-3</v>
          </cell>
          <cell r="R20">
            <v>6.1808722811205084E-3</v>
          </cell>
          <cell r="S20">
            <v>9.0002348019891654E-3</v>
          </cell>
          <cell r="T20">
            <v>7.1344941576163235E-3</v>
          </cell>
          <cell r="U20">
            <v>2.5143592650964965E-2</v>
          </cell>
          <cell r="V20">
            <v>2.5005311853380518E-2</v>
          </cell>
          <cell r="W20">
            <v>2.4594293868889561E-2</v>
          </cell>
          <cell r="X20">
            <v>6.1627651571262716E-2</v>
          </cell>
          <cell r="Y20">
            <v>2.4981374708294635E-2</v>
          </cell>
        </row>
        <row r="21">
          <cell r="A21" t="str">
            <v>Pgt Snd 6 Sport</v>
          </cell>
          <cell r="C21">
            <v>2.6169104754926334E-4</v>
          </cell>
          <cell r="D21">
            <v>2.2831050228310501E-3</v>
          </cell>
          <cell r="E21">
            <v>1.4920366840802451E-3</v>
          </cell>
          <cell r="F21">
            <v>0</v>
          </cell>
          <cell r="G21">
            <v>1.0727741092243627E-3</v>
          </cell>
          <cell r="H21">
            <v>1.5288182235132243E-4</v>
          </cell>
          <cell r="I21">
            <v>2.2555373240778949E-3</v>
          </cell>
          <cell r="J21">
            <v>3.0155893375726052E-3</v>
          </cell>
          <cell r="K21">
            <v>1.4011171068825145E-3</v>
          </cell>
          <cell r="L21">
            <v>1.3247257479624922E-3</v>
          </cell>
          <cell r="M21">
            <v>3.4965034965034965E-3</v>
          </cell>
          <cell r="O21" t="str">
            <v>Pgt Snd 6 Sport</v>
          </cell>
          <cell r="Q21">
            <v>1.8061444550822496E-3</v>
          </cell>
          <cell r="R21">
            <v>2.0289878471839435E-3</v>
          </cell>
          <cell r="S21">
            <v>1.5365656159279694E-3</v>
          </cell>
          <cell r="T21">
            <v>1.8635258700877963E-3</v>
          </cell>
          <cell r="U21">
            <v>5.0272717747532943E-3</v>
          </cell>
          <cell r="V21">
            <v>4.9320201884810637E-3</v>
          </cell>
          <cell r="W21">
            <v>4.6030992828560869E-3</v>
          </cell>
          <cell r="X21">
            <v>7.4984220573573752E-3</v>
          </cell>
          <cell r="Y21">
            <v>4.9611522960480948E-3</v>
          </cell>
        </row>
        <row r="22">
          <cell r="A22" t="str">
            <v>Pgt Snd 5 Sport</v>
          </cell>
          <cell r="C22">
            <v>1.0467641901970534E-3</v>
          </cell>
          <cell r="D22">
            <v>5.7077625570776253E-3</v>
          </cell>
          <cell r="E22">
            <v>3.1145587784181393E-3</v>
          </cell>
          <cell r="F22">
            <v>0</v>
          </cell>
          <cell r="G22">
            <v>1.4303654789658169E-3</v>
          </cell>
          <cell r="H22">
            <v>1.5288182235132243E-4</v>
          </cell>
          <cell r="I22">
            <v>9.180432617299502E-3</v>
          </cell>
          <cell r="J22">
            <v>1.0417490438887182E-2</v>
          </cell>
          <cell r="K22">
            <v>4.3169554103947745E-3</v>
          </cell>
          <cell r="L22">
            <v>3.9741772438874768E-3</v>
          </cell>
          <cell r="M22">
            <v>1.3111888111888112E-2</v>
          </cell>
          <cell r="O22" t="str">
            <v>Pgt Snd 5 Sport</v>
          </cell>
          <cell r="Q22">
            <v>7.0243782072434797E-3</v>
          </cell>
          <cell r="R22">
            <v>8.6651522089828958E-3</v>
          </cell>
          <cell r="S22">
            <v>5.0488084701781509E-3</v>
          </cell>
          <cell r="T22">
            <v>7.4478045152102735E-3</v>
          </cell>
          <cell r="U22">
            <v>1.7699681327983312E-2</v>
          </cell>
          <cell r="V22">
            <v>1.7253770764986267E-2</v>
          </cell>
          <cell r="W22">
            <v>1.5692220371293787E-2</v>
          </cell>
          <cell r="X22">
            <v>1.8511730995021406E-2</v>
          </cell>
          <cell r="Y22">
            <v>1.7411805183709262E-2</v>
          </cell>
        </row>
        <row r="23">
          <cell r="A23" t="str">
            <v>Pgt Snd 7 Sport</v>
          </cell>
          <cell r="C23">
            <v>1.8580064375997697E-3</v>
          </cell>
          <cell r="D23">
            <v>1.3698630136986301E-2</v>
          </cell>
          <cell r="E23">
            <v>9.4502138164632449E-3</v>
          </cell>
          <cell r="F23">
            <v>2.2779043280182231E-3</v>
          </cell>
          <cell r="G23">
            <v>3.5759136974145419E-3</v>
          </cell>
          <cell r="H23">
            <v>1.5288182235132243E-4</v>
          </cell>
          <cell r="I23">
            <v>7.3997452561853742E-3</v>
          </cell>
          <cell r="J23">
            <v>1.53520911730969E-2</v>
          </cell>
          <cell r="K23">
            <v>1.2988734261100067E-2</v>
          </cell>
          <cell r="L23">
            <v>9.4623267711606578E-4</v>
          </cell>
          <cell r="M23">
            <v>0</v>
          </cell>
          <cell r="O23" t="str">
            <v>Pgt Snd 7 Sport</v>
          </cell>
          <cell r="Q23">
            <v>3.797947163394075E-3</v>
          </cell>
          <cell r="R23">
            <v>4.0343536497142963E-3</v>
          </cell>
          <cell r="S23">
            <v>3.5091674248547643E-3</v>
          </cell>
          <cell r="T23">
            <v>3.858541305205456E-3</v>
          </cell>
          <cell r="U23">
            <v>4.9779060239963386E-3</v>
          </cell>
          <cell r="V23">
            <v>4.8616328200083141E-3</v>
          </cell>
          <cell r="W23">
            <v>4.4558026177081156E-3</v>
          </cell>
          <cell r="X23">
            <v>5.858142538346902E-3</v>
          </cell>
          <cell r="Y23">
            <v>4.9014951644301176E-3</v>
          </cell>
        </row>
        <row r="24">
          <cell r="A24" t="str">
            <v>Pgt Snd 8-13 Sport</v>
          </cell>
          <cell r="C24">
            <v>1.177609713971685E-2</v>
          </cell>
          <cell r="D24">
            <v>9.1324200913242004E-2</v>
          </cell>
          <cell r="E24">
            <v>5.4651638656660534E-2</v>
          </cell>
          <cell r="F24">
            <v>1.1389521640091116E-3</v>
          </cell>
          <cell r="G24">
            <v>1.6806794377848346E-2</v>
          </cell>
          <cell r="H24">
            <v>5.9623910717015744E-3</v>
          </cell>
          <cell r="I24">
            <v>6.8061828024806653E-3</v>
          </cell>
          <cell r="J24">
            <v>0.31992661426793007</v>
          </cell>
          <cell r="K24">
            <v>4.8149200037868031E-2</v>
          </cell>
          <cell r="L24">
            <v>6.055889133542821E-3</v>
          </cell>
          <cell r="M24">
            <v>0</v>
          </cell>
          <cell r="O24" t="str">
            <v>Pgt Snd 8-13 Sport</v>
          </cell>
          <cell r="Q24">
            <v>5.4968902618439612E-2</v>
          </cell>
          <cell r="R24">
            <v>6.7240394185295552E-2</v>
          </cell>
          <cell r="S24">
            <v>4.0189833299385649E-2</v>
          </cell>
          <cell r="T24">
            <v>5.8135383190610547E-2</v>
          </cell>
          <cell r="U24">
            <v>0.13086317604568079</v>
          </cell>
          <cell r="V24">
            <v>0.12763499575556883</v>
          </cell>
          <cell r="W24">
            <v>0.1163402705396424</v>
          </cell>
          <cell r="X24">
            <v>0.14176705245757695</v>
          </cell>
          <cell r="Y24">
            <v>0.12876897305420126</v>
          </cell>
        </row>
        <row r="26">
          <cell r="A26" t="str">
            <v>Out-of-Region net:</v>
          </cell>
          <cell r="B26" t="str">
            <v>Ntrty</v>
          </cell>
          <cell r="C26">
            <v>8.1385915787820905E-3</v>
          </cell>
          <cell r="D26">
            <v>5.7077625570776253E-3</v>
          </cell>
          <cell r="E26">
            <v>7.9821250450470976E-3</v>
          </cell>
          <cell r="F26">
            <v>2.8473804100227789E-4</v>
          </cell>
          <cell r="G26">
            <v>1.0727741092243627E-2</v>
          </cell>
          <cell r="H26">
            <v>1.6817000458645467E-3</v>
          </cell>
          <cell r="I26">
            <v>5.7773412160591689E-3</v>
          </cell>
          <cell r="J26">
            <v>1.5900380143564645E-2</v>
          </cell>
          <cell r="K26">
            <v>2.6128940641863105E-3</v>
          </cell>
          <cell r="L26">
            <v>1.8924653542321316E-3</v>
          </cell>
          <cell r="M26">
            <v>0</v>
          </cell>
          <cell r="O26" t="str">
            <v>Out-of-Region net:</v>
          </cell>
          <cell r="P26" t="str">
            <v>Ntrty</v>
          </cell>
          <cell r="Q26">
            <v>1.3370950082565625E-3</v>
          </cell>
          <cell r="R26">
            <v>1.2946267248838933E-3</v>
          </cell>
          <cell r="S26">
            <v>1.3859742868710875E-3</v>
          </cell>
          <cell r="T26">
            <v>1.3259096595320055E-3</v>
          </cell>
          <cell r="U26">
            <v>1.5251658278742921E-3</v>
          </cell>
          <cell r="V26">
            <v>1.4939430261483562E-3</v>
          </cell>
          <cell r="W26">
            <v>1.385667743729018E-3</v>
          </cell>
          <cell r="X26">
            <v>0</v>
          </cell>
          <cell r="Y26">
            <v>1.5039478481122818E-3</v>
          </cell>
        </row>
        <row r="27">
          <cell r="B27" t="str">
            <v>Trty</v>
          </cell>
          <cell r="C27">
            <v>1.1697589825452071E-2</v>
          </cell>
          <cell r="D27">
            <v>2.1689497716894976E-2</v>
          </cell>
          <cell r="E27">
            <v>1.2932280894557419E-2</v>
          </cell>
          <cell r="F27">
            <v>1.1389521640091116E-3</v>
          </cell>
          <cell r="G27">
            <v>2.6819352730609064E-2</v>
          </cell>
          <cell r="H27">
            <v>1.3759364011619018E-3</v>
          </cell>
          <cell r="I27">
            <v>1.3533223944467369E-2</v>
          </cell>
          <cell r="J27">
            <v>1.370722426169366E-2</v>
          </cell>
          <cell r="K27">
            <v>2.1357568872479409E-2</v>
          </cell>
          <cell r="L27">
            <v>6.055889133542821E-3</v>
          </cell>
          <cell r="M27">
            <v>3.4965034965034965E-3</v>
          </cell>
          <cell r="P27" t="str">
            <v>Trty</v>
          </cell>
          <cell r="Q27">
            <v>3.6388016175819306E-3</v>
          </cell>
          <cell r="R27">
            <v>3.3585501457215066E-3</v>
          </cell>
          <cell r="S27">
            <v>3.9690556451990513E-3</v>
          </cell>
          <cell r="T27">
            <v>3.5657593131630449E-3</v>
          </cell>
          <cell r="U27">
            <v>1.1974635383436478E-2</v>
          </cell>
          <cell r="V27">
            <v>1.1921082350892493E-2</v>
          </cell>
          <cell r="W27">
            <v>1.1770239630624964E-2</v>
          </cell>
          <cell r="X27">
            <v>0</v>
          </cell>
          <cell r="Y27">
            <v>1.1903509493152296E-2</v>
          </cell>
        </row>
        <row r="29">
          <cell r="A29" t="str">
            <v>Local Terminal Net</v>
          </cell>
          <cell r="B29" t="str">
            <v>Ntrty</v>
          </cell>
          <cell r="C29">
            <v>2.6169104754926335E-5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0.21819355798185108</v>
          </cell>
          <cell r="J29">
            <v>8.2243345570161969E-4</v>
          </cell>
          <cell r="K29">
            <v>9.4670074789359086E-5</v>
          </cell>
          <cell r="L29">
            <v>1.8924653542321321E-4</v>
          </cell>
          <cell r="M29">
            <v>0</v>
          </cell>
          <cell r="O29" t="str">
            <v>Local Terminal Net</v>
          </cell>
          <cell r="P29" t="str">
            <v>Ntrty</v>
          </cell>
          <cell r="Q29">
            <v>0.12052993572233864</v>
          </cell>
          <cell r="R29">
            <v>1.3656134353024416E-2</v>
          </cell>
          <cell r="S29">
            <v>4.4521291801068931E-2</v>
          </cell>
          <cell r="T29">
            <v>1.8173760603851312E-3</v>
          </cell>
          <cell r="U29">
            <v>5.1085731032832135E-3</v>
          </cell>
          <cell r="V29">
            <v>5.1113959438334813E-3</v>
          </cell>
          <cell r="W29">
            <v>5.1407330953311863E-3</v>
          </cell>
          <cell r="X29">
            <v>6.7954444261264686E-3</v>
          </cell>
          <cell r="Y29">
            <v>5.0910201399435185E-3</v>
          </cell>
        </row>
        <row r="30">
          <cell r="B30" t="str">
            <v>Trty</v>
          </cell>
          <cell r="C30">
            <v>8.9498338261848054E-3</v>
          </cell>
          <cell r="D30">
            <v>2.2831050228310501E-3</v>
          </cell>
          <cell r="E30">
            <v>6.2965605934523607E-3</v>
          </cell>
          <cell r="F30">
            <v>1.5375854214123007E-2</v>
          </cell>
          <cell r="G30">
            <v>3.5759136974145424E-4</v>
          </cell>
          <cell r="H30">
            <v>0</v>
          </cell>
          <cell r="I30">
            <v>0.19282865579353653</v>
          </cell>
          <cell r="J30">
            <v>0.48249429401161686</v>
          </cell>
          <cell r="K30">
            <v>2.4008330966581462E-2</v>
          </cell>
          <cell r="L30">
            <v>3.7849307084642643E-5</v>
          </cell>
          <cell r="M30">
            <v>0</v>
          </cell>
          <cell r="P30" t="str">
            <v>Trty</v>
          </cell>
          <cell r="Q30">
            <v>0.39183069949346244</v>
          </cell>
          <cell r="R30">
            <v>2.36907255938094E-2</v>
          </cell>
          <cell r="S30">
            <v>3.6898995762260349E-2</v>
          </cell>
          <cell r="T30">
            <v>5.8707036308981832E-3</v>
          </cell>
          <cell r="U30">
            <v>0.41628748080182415</v>
          </cell>
          <cell r="V30">
            <v>6.3169765837399194E-2</v>
          </cell>
          <cell r="W30">
            <v>4.054919526169995E-2</v>
          </cell>
          <cell r="X30">
            <v>2.1089312233183171E-3</v>
          </cell>
          <cell r="Y30">
            <v>0.16321495832334096</v>
          </cell>
        </row>
        <row r="32">
          <cell r="A32" t="str">
            <v>Freshwater Sport \5</v>
          </cell>
          <cell r="B32" t="str">
            <v>Ntrty</v>
          </cell>
          <cell r="C32">
            <v>6.4539152412727103E-4</v>
          </cell>
          <cell r="D32">
            <v>0</v>
          </cell>
          <cell r="E32">
            <v>4.3168874657246318E-3</v>
          </cell>
          <cell r="F32">
            <v>0</v>
          </cell>
          <cell r="G32">
            <v>1.2236653284982815E-2</v>
          </cell>
          <cell r="H32">
            <v>0</v>
          </cell>
          <cell r="I32">
            <v>0.16477293714842728</v>
          </cell>
          <cell r="J32">
            <v>0</v>
          </cell>
          <cell r="K32">
            <v>6.6320994672987715E-2</v>
          </cell>
          <cell r="L32">
            <v>3.7849307084642642E-4</v>
          </cell>
          <cell r="M32">
            <v>0</v>
          </cell>
          <cell r="O32" t="str">
            <v>Freshwater Sport</v>
          </cell>
          <cell r="P32" t="str">
            <v>Ntrty</v>
          </cell>
          <cell r="Q32">
            <v>0</v>
          </cell>
          <cell r="R32">
            <v>5.5595105334262547E-3</v>
          </cell>
          <cell r="S32">
            <v>1.8334405860679852E-2</v>
          </cell>
          <cell r="T32">
            <v>0.18401077109780689</v>
          </cell>
          <cell r="U32">
            <v>7.9641193814222343E-11</v>
          </cell>
          <cell r="V32">
            <v>3.5942064913108357E-3</v>
          </cell>
          <cell r="W32">
            <v>1.9620703520166465E-2</v>
          </cell>
          <cell r="X32">
            <v>7.4984220573573752E-3</v>
          </cell>
          <cell r="Y32">
            <v>7.5705578578362841E-3</v>
          </cell>
        </row>
        <row r="33">
          <cell r="A33" t="str">
            <v>Freshwater Net \5</v>
          </cell>
          <cell r="B33" t="str">
            <v>Trty</v>
          </cell>
          <cell r="C33">
            <v>0.10874281003846861</v>
          </cell>
          <cell r="D33">
            <v>8.4440639269406387E-3</v>
          </cell>
          <cell r="E33">
            <v>0</v>
          </cell>
          <cell r="F33">
            <v>1.8274060364464693E-2</v>
          </cell>
          <cell r="G33">
            <v>0.1007387008892445</v>
          </cell>
          <cell r="H33">
            <v>0.12261198593487237</v>
          </cell>
          <cell r="I33">
            <v>1.6105992590638416E-2</v>
          </cell>
          <cell r="J33">
            <v>0</v>
          </cell>
          <cell r="K33">
            <v>0.27179599057798948</v>
          </cell>
          <cell r="L33">
            <v>1.0794900492983824E-3</v>
          </cell>
          <cell r="M33">
            <v>0</v>
          </cell>
          <cell r="O33" t="str">
            <v>Freshwater Net</v>
          </cell>
          <cell r="P33" t="str">
            <v>Trty</v>
          </cell>
          <cell r="Q33">
            <v>0</v>
          </cell>
          <cell r="R33">
            <v>0.25215176987684262</v>
          </cell>
          <cell r="S33">
            <v>0.18378932274912929</v>
          </cell>
          <cell r="T33">
            <v>0.1552711410882098</v>
          </cell>
          <cell r="U33">
            <v>0</v>
          </cell>
          <cell r="V33">
            <v>0.61535017173971729</v>
          </cell>
          <cell r="W33">
            <v>0.29582418947754496</v>
          </cell>
          <cell r="X33">
            <v>0</v>
          </cell>
          <cell r="Y33">
            <v>0</v>
          </cell>
        </row>
        <row r="34">
          <cell r="A34" t="str">
            <v>=</v>
          </cell>
          <cell r="B34" t="str">
            <v>=</v>
          </cell>
          <cell r="C34" t="str">
            <v>=</v>
          </cell>
          <cell r="D34" t="str">
            <v>=</v>
          </cell>
          <cell r="E34" t="str">
            <v>=</v>
          </cell>
          <cell r="F34" t="str">
            <v>=</v>
          </cell>
          <cell r="G34" t="str">
            <v>=</v>
          </cell>
          <cell r="H34" t="str">
            <v>=</v>
          </cell>
          <cell r="I34" t="str">
            <v>=</v>
          </cell>
          <cell r="J34" t="str">
            <v>=</v>
          </cell>
          <cell r="K34" t="str">
            <v>=</v>
          </cell>
          <cell r="L34" t="str">
            <v>=</v>
          </cell>
          <cell r="M34" t="str">
            <v>=</v>
          </cell>
          <cell r="O34" t="str">
            <v>=</v>
          </cell>
          <cell r="P34" t="str">
            <v>=</v>
          </cell>
          <cell r="Q34" t="str">
            <v>=</v>
          </cell>
          <cell r="R34" t="str">
            <v>=</v>
          </cell>
          <cell r="S34" t="str">
            <v>=</v>
          </cell>
          <cell r="T34" t="str">
            <v>=</v>
          </cell>
          <cell r="U34" t="str">
            <v>=</v>
          </cell>
          <cell r="V34" t="str">
            <v>=</v>
          </cell>
          <cell r="W34" t="str">
            <v>=</v>
          </cell>
          <cell r="X34" t="str">
            <v>=</v>
          </cell>
          <cell r="Y34" t="str">
            <v>=</v>
          </cell>
        </row>
        <row r="35">
          <cell r="A35" t="str">
            <v>Note:  "Out-of-Region" means all net fishery catches outside the local "region of origin", including pre-terminal and nonlocal terminal.</v>
          </cell>
          <cell r="O35" t="str">
            <v>Note:  "Out-of-Region" means all net fishery catches outside the local "region of origin", including pre-terminal and nonlocal terminal.</v>
          </cell>
        </row>
        <row r="36">
          <cell r="A36" t="str">
            <v>\1     The Exploitation Rate "Benchmark" for these stocks/fisheries is:</v>
          </cell>
          <cell r="F36" t="str">
            <v>1989-1993 average expl. rates (3/99 calibration), indexed to 1998 preseason projected exploitation rates.</v>
          </cell>
          <cell r="O36" t="str">
            <v>"Local Term." means: AREAS 10/11, 10A, 10E, 13A, 13+, and may include NT SAF fisheries, if so modeled.</v>
          </cell>
        </row>
        <row r="37">
          <cell r="A37" t="str">
            <v>\2    Only the portion of Skagit and Snohomish  fingerling and yearling stocks representing wild chinook are presented in this table.</v>
          </cell>
          <cell r="O37" t="str">
            <v>Note:  Within-South-Puget-Sound stock breakouts are based on CWT recoveries for areas 10A, 10E, 13A fingerlings, PSF proportions for area 13+,</v>
          </cell>
        </row>
        <row r="38">
          <cell r="A38" t="str">
            <v>\3   "Nooksack Early" stock comprises an aggregation of North Fork and South Fork Early ("Spring" or "Native") stocks.</v>
          </cell>
          <cell r="P38" t="str">
            <v>UW Acc, and yearlings.  Refer to Tables 14D, 14F, 14H.</v>
          </cell>
        </row>
        <row r="39">
          <cell r="A39" t="str">
            <v>\4  "White River Spring" stock is represented by fingerlings originating from the White River.</v>
          </cell>
          <cell r="O39" t="str">
            <v>\1     The Exploitation Rate "Benchmark" for these stocks/fisheries is:</v>
          </cell>
          <cell r="T39" t="str">
            <v>1989-1993 average expl. rates (3/99 calibration), indexed to 1998 preseason projected exploitation rates.</v>
          </cell>
        </row>
        <row r="40">
          <cell r="A40" t="str">
            <v>\5   Note that "freshwater sport" and "freshwater net" categories include Marine Area 9A and 12A net catches for both treaty and nontreaty in Hood Canal.</v>
          </cell>
        </row>
        <row r="41">
          <cell r="A41" t="str">
            <v>=</v>
          </cell>
          <cell r="B41" t="str">
            <v>=</v>
          </cell>
          <cell r="C41" t="str">
            <v>=</v>
          </cell>
          <cell r="D41" t="str">
            <v>=</v>
          </cell>
          <cell r="E41" t="str">
            <v>=</v>
          </cell>
          <cell r="F41" t="str">
            <v>=</v>
          </cell>
          <cell r="G41" t="str">
            <v>=</v>
          </cell>
          <cell r="H41" t="str">
            <v>=</v>
          </cell>
          <cell r="I41" t="str">
            <v>=</v>
          </cell>
          <cell r="J41" t="str">
            <v>=</v>
          </cell>
          <cell r="K41" t="str">
            <v>=</v>
          </cell>
          <cell r="L41" t="str">
            <v>=</v>
          </cell>
          <cell r="M41" t="str">
            <v>=</v>
          </cell>
          <cell r="O41" t="str">
            <v>=</v>
          </cell>
          <cell r="P41" t="str">
            <v>=</v>
          </cell>
          <cell r="Q41" t="str">
            <v>=</v>
          </cell>
          <cell r="R41" t="str">
            <v>=</v>
          </cell>
          <cell r="S41" t="str">
            <v>=</v>
          </cell>
          <cell r="T41" t="str">
            <v>=</v>
          </cell>
          <cell r="U41" t="str">
            <v>=</v>
          </cell>
          <cell r="V41" t="str">
            <v>=</v>
          </cell>
          <cell r="W41" t="str">
            <v>=</v>
          </cell>
          <cell r="X41" t="str">
            <v>=</v>
          </cell>
          <cell r="Y41" t="str">
            <v>=</v>
          </cell>
        </row>
        <row r="42">
          <cell r="C42">
            <v>0.4708620455423933</v>
          </cell>
          <cell r="D42">
            <v>0.35890068493150684</v>
          </cell>
          <cell r="E42">
            <v>0.25394872697460913</v>
          </cell>
          <cell r="F42">
            <v>0.24065447038724377</v>
          </cell>
          <cell r="G42">
            <v>0.32395426232168523</v>
          </cell>
          <cell r="H42">
            <v>0.1596093869438924</v>
          </cell>
          <cell r="I42">
            <v>0.84555016539759897</v>
          </cell>
          <cell r="J42">
            <v>1.0003532266184034</v>
          </cell>
          <cell r="K42">
            <v>0.6944930147880406</v>
          </cell>
          <cell r="L42">
            <v>0.38207061516331126</v>
          </cell>
          <cell r="M42">
            <v>0.19318181818181818</v>
          </cell>
          <cell r="N42">
            <v>0</v>
          </cell>
          <cell r="O42">
            <v>0</v>
          </cell>
          <cell r="P42">
            <v>0</v>
          </cell>
          <cell r="Q42">
            <v>0.78146972130484138</v>
          </cell>
          <cell r="R42">
            <v>0.56115640154473367</v>
          </cell>
          <cell r="S42">
            <v>0.55585970093769721</v>
          </cell>
          <cell r="T42">
            <v>0.61526017288644752</v>
          </cell>
          <cell r="U42">
            <v>0.84314742925494657</v>
          </cell>
          <cell r="V42">
            <v>1.1041139195707488</v>
          </cell>
          <cell r="W42">
            <v>0.76184550811013541</v>
          </cell>
          <cell r="X42">
            <v>0.83630834332746729</v>
          </cell>
          <cell r="Y42">
            <v>0.593639539826469</v>
          </cell>
        </row>
        <row r="43">
          <cell r="O43" t="str">
            <v>So. U.S. Preterminal ER</v>
          </cell>
          <cell r="Q43">
            <v>0.10845518950623219</v>
          </cell>
          <cell r="R43">
            <v>0.12185834969555383</v>
          </cell>
          <cell r="S43">
            <v>9.2241337847307633E-2</v>
          </cell>
          <cell r="T43">
            <v>0.11190648399794016</v>
          </cell>
          <cell r="U43">
            <v>0.22676366035439807</v>
          </cell>
          <cell r="V43">
            <v>0.22259389494122425</v>
          </cell>
          <cell r="W43">
            <v>0.20821986254634342</v>
          </cell>
          <cell r="X43">
            <v>0.31493372702625289</v>
          </cell>
          <cell r="Y43">
            <v>0.22384437013166825</v>
          </cell>
        </row>
      </sheetData>
      <sheetData sheetId="5">
        <row r="1">
          <cell r="A1" t="str">
            <v>TABLE 5A:  SUMMARY OF CHINOOK EXPLOITATION RATES BY FISHERY AGGREGATE</v>
          </cell>
          <cell r="I1" t="str">
            <v>=</v>
          </cell>
          <cell r="J1" t="str">
            <v>=</v>
          </cell>
          <cell r="K1" t="str">
            <v>=</v>
          </cell>
          <cell r="L1" t="str">
            <v xml:space="preserve"> TABLE 5A</v>
          </cell>
          <cell r="O1" t="str">
            <v>TABLE 5B:  SOUTH PUGET SOUND DETAIL - SUMMARY OF CHINOOK EXPLOITATION RATES BY FISHERY AGGR.</v>
          </cell>
          <cell r="Y1" t="str">
            <v>TABLE 5B</v>
          </cell>
        </row>
        <row r="2">
          <cell r="A2" t="str">
            <v>Predicted Exploitation Rates for Adult Equivalent (AEQ) Fishery-Related Mortality</v>
          </cell>
          <cell r="L2">
            <v>39552.74336296296</v>
          </cell>
          <cell r="O2" t="str">
            <v>Predicted Exploitation Rates for Adult Equivalent (AEQ) Fishery-Related Mortality - SOUTH PUGET SOUND DETAIL</v>
          </cell>
          <cell r="Y2">
            <v>39552.74336296296</v>
          </cell>
        </row>
        <row r="3">
          <cell r="A3" t="str">
            <v>FRAM Run Number:</v>
          </cell>
          <cell r="B3">
            <v>2008</v>
          </cell>
          <cell r="I3" t="str">
            <v>Version:</v>
          </cell>
          <cell r="K3">
            <v>5.3</v>
          </cell>
          <cell r="L3">
            <v>39552.74336296296</v>
          </cell>
          <cell r="O3" t="str">
            <v>FRAM Run Number:</v>
          </cell>
          <cell r="P3">
            <v>2008</v>
          </cell>
          <cell r="W3" t="str">
            <v>Version:</v>
          </cell>
          <cell r="X3">
            <v>5.3</v>
          </cell>
          <cell r="Y3">
            <v>39552.74336296296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O4" t="str">
            <v>Run Description:</v>
          </cell>
          <cell r="P4" t="str">
            <v>2008 Final PFMC NT Ocean Troll 40K T Troll 37.5K</v>
          </cell>
          <cell r="W4" t="str">
            <v>Tamm:</v>
          </cell>
          <cell r="X4">
            <v>0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O5" t="str">
            <v>=</v>
          </cell>
          <cell r="P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SKAGIT</v>
          </cell>
          <cell r="D6" t="str">
            <v xml:space="preserve"> STILLAG.</v>
          </cell>
          <cell r="E6" t="str">
            <v>SNOHOM</v>
          </cell>
          <cell r="F6" t="str">
            <v>NOOKSACK</v>
          </cell>
          <cell r="G6" t="str">
            <v>SKAGIT</v>
          </cell>
          <cell r="H6" t="str">
            <v>WHITE R</v>
          </cell>
          <cell r="I6" t="str">
            <v>NOOK</v>
          </cell>
          <cell r="J6" t="str">
            <v>TULALIP</v>
          </cell>
          <cell r="K6" t="str">
            <v>HdCnl</v>
          </cell>
          <cell r="L6" t="str">
            <v>Elwha/Dung</v>
          </cell>
          <cell r="M6" t="str">
            <v>Hoko</v>
          </cell>
          <cell r="O6" t="str">
            <v>STOCK-&gt;</v>
          </cell>
          <cell r="Q6" t="str">
            <v xml:space="preserve"> Misc 10</v>
          </cell>
          <cell r="R6" t="str">
            <v>Lake</v>
          </cell>
          <cell r="S6" t="str">
            <v>Green</v>
          </cell>
          <cell r="T6" t="str">
            <v>Puyallup</v>
          </cell>
          <cell r="U6" t="str">
            <v>Carr</v>
          </cell>
          <cell r="V6" t="str">
            <v>Cham-</v>
          </cell>
          <cell r="W6" t="str">
            <v>Nisq.</v>
          </cell>
          <cell r="X6" t="str">
            <v>McAll.</v>
          </cell>
          <cell r="Y6" t="str">
            <v>Deschutes</v>
          </cell>
        </row>
        <row r="7">
          <cell r="A7" t="str">
            <v>FISHERY AGGREGATE:</v>
          </cell>
          <cell r="C7" t="str">
            <v>S/F Nat \2</v>
          </cell>
          <cell r="D7" t="str">
            <v>Sum/Fall</v>
          </cell>
          <cell r="E7" t="str">
            <v>S/F Nat \2</v>
          </cell>
          <cell r="F7" t="str">
            <v>Early \3</v>
          </cell>
          <cell r="G7" t="str">
            <v>Spr Nat</v>
          </cell>
          <cell r="H7" t="str">
            <v>Spr \4</v>
          </cell>
          <cell r="I7" t="str">
            <v>S/F</v>
          </cell>
          <cell r="J7" t="str">
            <v>S/F</v>
          </cell>
          <cell r="K7" t="str">
            <v>S/F</v>
          </cell>
          <cell r="L7" t="str">
            <v>S/F</v>
          </cell>
          <cell r="M7" t="str">
            <v>S/F</v>
          </cell>
          <cell r="O7" t="str">
            <v>FISHERY AGGREGATE:</v>
          </cell>
          <cell r="Q7" t="str">
            <v>&amp; 10E</v>
          </cell>
          <cell r="R7" t="str">
            <v>Wash.</v>
          </cell>
          <cell r="S7" t="str">
            <v>River</v>
          </cell>
          <cell r="T7" t="str">
            <v>River</v>
          </cell>
          <cell r="U7" t="str">
            <v>Inlet</v>
          </cell>
          <cell r="V7" t="str">
            <v>bers</v>
          </cell>
          <cell r="W7" t="str">
            <v>River</v>
          </cell>
          <cell r="X7" t="str">
            <v>Creek</v>
          </cell>
          <cell r="Y7" t="str">
            <v>&amp; 13D-K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O8" t="str">
            <v>-</v>
          </cell>
          <cell r="P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PREDICTED EXPLOITATION RATE</v>
          </cell>
          <cell r="C9">
            <v>0.47097131305890516</v>
          </cell>
          <cell r="D9">
            <v>0.32951423149905124</v>
          </cell>
          <cell r="E9">
            <v>0.25495621918611799</v>
          </cell>
          <cell r="F9">
            <v>0.20819847328244276</v>
          </cell>
          <cell r="G9">
            <v>0.32401081199444259</v>
          </cell>
          <cell r="H9">
            <v>0.1596093869438924</v>
          </cell>
          <cell r="I9">
            <v>0.86711960473648608</v>
          </cell>
          <cell r="J9">
            <v>1.03387271589569</v>
          </cell>
          <cell r="K9">
            <v>0.60024710422277827</v>
          </cell>
          <cell r="L9">
            <v>0.38610816230356992</v>
          </cell>
          <cell r="M9">
            <v>0.17871759890859482</v>
          </cell>
          <cell r="O9" t="str">
            <v>PREDICTED EXPLOITATION RATE</v>
          </cell>
          <cell r="Q9">
            <v>0.36089728251818221</v>
          </cell>
          <cell r="R9">
            <v>0.4039931706404068</v>
          </cell>
          <cell r="S9">
            <v>0.56127594734468189</v>
          </cell>
          <cell r="T9">
            <v>0.4701036305591198</v>
          </cell>
          <cell r="U9">
            <v>0.81170425068360075</v>
          </cell>
          <cell r="V9">
            <v>1.1241653770109845</v>
          </cell>
          <cell r="W9">
            <v>0.71516337699067167</v>
          </cell>
          <cell r="X9">
            <v>0.93854224254287477</v>
          </cell>
          <cell r="Y9">
            <v>0.51597244637697193</v>
          </cell>
        </row>
        <row r="10">
          <cell r="A10" t="str">
            <v>-</v>
          </cell>
          <cell r="B10" t="str">
            <v>-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</row>
        <row r="11">
          <cell r="A11" t="str">
            <v>Alaska</v>
          </cell>
          <cell r="C11">
            <v>1.7790996349871569E-2</v>
          </cell>
          <cell r="D11">
            <v>1.8975332068311196E-3</v>
          </cell>
          <cell r="E11">
            <v>4.5684732347104524E-3</v>
          </cell>
          <cell r="F11">
            <v>3.1382527565733676E-2</v>
          </cell>
          <cell r="G11">
            <v>2.1459227467811163E-3</v>
          </cell>
          <cell r="H11">
            <v>0</v>
          </cell>
          <cell r="I11">
            <v>1.3209207921272082E-3</v>
          </cell>
          <cell r="J11">
            <v>2.0114255173067897E-3</v>
          </cell>
          <cell r="K11">
            <v>0</v>
          </cell>
          <cell r="L11">
            <v>7.1674971253353773E-2</v>
          </cell>
          <cell r="M11">
            <v>6.4120054570259211E-2</v>
          </cell>
          <cell r="O11" t="str">
            <v>Alaska</v>
          </cell>
          <cell r="Q11">
            <v>2.2910800267873727E-3</v>
          </cell>
          <cell r="R11">
            <v>2.2904453759126598E-3</v>
          </cell>
          <cell r="S11">
            <v>2.2886235829778132E-3</v>
          </cell>
          <cell r="T11">
            <v>2.2906103933821695E-3</v>
          </cell>
          <cell r="U11">
            <v>5.4678305845841093E-3</v>
          </cell>
          <cell r="V11">
            <v>5.4625520963872886E-3</v>
          </cell>
          <cell r="W11">
            <v>5.4678356298011989E-3</v>
          </cell>
          <cell r="X11">
            <v>5.4680355617092924E-3</v>
          </cell>
          <cell r="Y11">
            <v>5.4409456907447999E-3</v>
          </cell>
        </row>
        <row r="12">
          <cell r="A12" t="str">
            <v>Canada</v>
          </cell>
          <cell r="C12">
            <v>0.29474111126132213</v>
          </cell>
          <cell r="D12">
            <v>0.17836812144212524</v>
          </cell>
          <cell r="E12">
            <v>0.12109874835722081</v>
          </cell>
          <cell r="F12">
            <v>0.12468193384223919</v>
          </cell>
          <cell r="G12">
            <v>0.13197424892703863</v>
          </cell>
          <cell r="H12">
            <v>2.0944809662131171E-2</v>
          </cell>
          <cell r="I12">
            <v>0.1827273762442638</v>
          </cell>
          <cell r="J12">
            <v>0.11532172965892261</v>
          </cell>
          <cell r="K12">
            <v>0.21377556743820814</v>
          </cell>
          <cell r="L12">
            <v>0.28669988501341509</v>
          </cell>
          <cell r="M12">
            <v>9.9590723055934513E-2</v>
          </cell>
          <cell r="O12" t="str">
            <v>Canada</v>
          </cell>
          <cell r="Q12">
            <v>0.20181719647729945</v>
          </cell>
          <cell r="R12">
            <v>0.2017612912017181</v>
          </cell>
          <cell r="S12">
            <v>0.20160081267701618</v>
          </cell>
          <cell r="T12">
            <v>0.20177582729939991</v>
          </cell>
          <cell r="U12">
            <v>0.17581178341201215</v>
          </cell>
          <cell r="V12">
            <v>0.17564205971460664</v>
          </cell>
          <cell r="W12">
            <v>0.17581194563514627</v>
          </cell>
          <cell r="X12">
            <v>0.17581837421496033</v>
          </cell>
          <cell r="Y12">
            <v>0.17494733067164051</v>
          </cell>
        </row>
        <row r="13">
          <cell r="A13" t="str">
            <v>S. Of Falcon Ocean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8.8061386141813879E-4</v>
          </cell>
          <cell r="J13">
            <v>1.3409503448711931E-3</v>
          </cell>
          <cell r="K13">
            <v>5.2350147702202442E-4</v>
          </cell>
          <cell r="L13">
            <v>0</v>
          </cell>
          <cell r="M13">
            <v>0</v>
          </cell>
          <cell r="O13" t="str">
            <v>S. Of Falcon Ocean</v>
          </cell>
          <cell r="Q13">
            <v>1.3476941334043368E-4</v>
          </cell>
          <cell r="R13">
            <v>1.3473208093603881E-4</v>
          </cell>
          <cell r="S13">
            <v>1.346249166457537E-4</v>
          </cell>
          <cell r="T13">
            <v>1.3474178784600996E-4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5">
          <cell r="A15" t="str">
            <v>NOF Ocean Troll:</v>
          </cell>
          <cell r="B15" t="str">
            <v>Ntrty</v>
          </cell>
          <cell r="C15">
            <v>1.1355955116939299E-3</v>
          </cell>
          <cell r="D15">
            <v>0</v>
          </cell>
          <cell r="E15">
            <v>2.4772782676950331E-3</v>
          </cell>
          <cell r="F15">
            <v>8.4817642069550466E-4</v>
          </cell>
          <cell r="G15">
            <v>1.7882689556509301E-3</v>
          </cell>
          <cell r="H15">
            <v>7.6440911175661218E-4</v>
          </cell>
          <cell r="I15">
            <v>5.2836831685088327E-3</v>
          </cell>
          <cell r="J15">
            <v>6.7047517243559659E-3</v>
          </cell>
          <cell r="K15">
            <v>5.3098006955091051E-3</v>
          </cell>
          <cell r="L15">
            <v>1.9164430816404754E-4</v>
          </cell>
          <cell r="M15">
            <v>0</v>
          </cell>
          <cell r="O15" t="str">
            <v>NOF Ocean Troll:</v>
          </cell>
          <cell r="P15" t="str">
            <v>Ntrty</v>
          </cell>
          <cell r="Q15">
            <v>6.8058553736919008E-3</v>
          </cell>
          <cell r="R15">
            <v>6.8039700872699598E-3</v>
          </cell>
          <cell r="S15">
            <v>6.7985582906105622E-3</v>
          </cell>
          <cell r="T15">
            <v>6.8044602862235024E-3</v>
          </cell>
          <cell r="U15">
            <v>9.5056131701231443E-3</v>
          </cell>
          <cell r="V15">
            <v>9.4964367214117468E-3</v>
          </cell>
          <cell r="W15">
            <v>9.5056219410390094E-3</v>
          </cell>
          <cell r="X15">
            <v>9.5059695149715406E-3</v>
          </cell>
          <cell r="Y15">
            <v>9.4588748162178823E-3</v>
          </cell>
        </row>
        <row r="16">
          <cell r="B16" t="str">
            <v>Trty</v>
          </cell>
          <cell r="C16">
            <v>2.352304988508855E-3</v>
          </cell>
          <cell r="D16">
            <v>9.4876660341555973E-3</v>
          </cell>
          <cell r="E16">
            <v>1.369907456078585E-2</v>
          </cell>
          <cell r="F16">
            <v>8.4817642069550461E-3</v>
          </cell>
          <cell r="G16">
            <v>1.251788268955651E-2</v>
          </cell>
          <cell r="H16">
            <v>5.0451001375936399E-3</v>
          </cell>
          <cell r="I16">
            <v>1.3649514851981152E-2</v>
          </cell>
          <cell r="J16">
            <v>3.6876134483957809E-2</v>
          </cell>
          <cell r="K16">
            <v>1.4770220244549976E-2</v>
          </cell>
          <cell r="L16">
            <v>1.9164430816404753E-3</v>
          </cell>
          <cell r="M16">
            <v>0</v>
          </cell>
          <cell r="P16" t="str">
            <v>Trty</v>
          </cell>
          <cell r="Q16">
            <v>1.8463409627639416E-2</v>
          </cell>
          <cell r="R16">
            <v>1.8458295088237316E-2</v>
          </cell>
          <cell r="S16">
            <v>1.8443613580468258E-2</v>
          </cell>
          <cell r="T16">
            <v>1.8459624934903364E-2</v>
          </cell>
          <cell r="U16">
            <v>1.7160575988540899E-2</v>
          </cell>
          <cell r="V16">
            <v>1.7144009656353952E-2</v>
          </cell>
          <cell r="W16">
            <v>1.7160591822760685E-2</v>
          </cell>
          <cell r="X16">
            <v>1.7161219301364546E-2</v>
          </cell>
          <cell r="Y16">
            <v>1.7076198783260603E-2</v>
          </cell>
        </row>
        <row r="18">
          <cell r="A18" t="str">
            <v>Ntrty NOF Ocean &amp; Buoy10 Spt</v>
          </cell>
          <cell r="C18">
            <v>1.4059753954305801E-3</v>
          </cell>
          <cell r="D18">
            <v>1.8975332068311196E-3</v>
          </cell>
          <cell r="E18">
            <v>2.849187265016563E-4</v>
          </cell>
          <cell r="F18">
            <v>0</v>
          </cell>
          <cell r="G18">
            <v>0</v>
          </cell>
          <cell r="H18">
            <v>0</v>
          </cell>
          <cell r="I18">
            <v>2.6418415842544164E-3</v>
          </cell>
          <cell r="J18">
            <v>0</v>
          </cell>
          <cell r="K18">
            <v>6.1698388363310023E-3</v>
          </cell>
          <cell r="L18">
            <v>0</v>
          </cell>
          <cell r="M18">
            <v>0</v>
          </cell>
          <cell r="O18" t="str">
            <v>Ntrty NOF Ocean &amp; Buoy10 Spt</v>
          </cell>
          <cell r="Q18">
            <v>1.2803094267341199E-3</v>
          </cell>
          <cell r="R18">
            <v>1.2799547688923686E-3</v>
          </cell>
          <cell r="S18">
            <v>1.2789367081346601E-3</v>
          </cell>
          <cell r="T18">
            <v>1.2800469845370944E-3</v>
          </cell>
          <cell r="U18">
            <v>1.9347708222374541E-3</v>
          </cell>
          <cell r="V18">
            <v>1.9329030494908868E-3</v>
          </cell>
          <cell r="W18">
            <v>1.9347726074681166E-3</v>
          </cell>
          <cell r="X18">
            <v>1.9348433526048265E-3</v>
          </cell>
          <cell r="Y18">
            <v>1.9252577059558525E-3</v>
          </cell>
        </row>
        <row r="20">
          <cell r="A20" t="str">
            <v>Pgt Snd Trty Troll</v>
          </cell>
          <cell r="C20">
            <v>5.1372177909963504E-4</v>
          </cell>
          <cell r="D20">
            <v>2.0872865275142316E-2</v>
          </cell>
          <cell r="E20">
            <v>1.1583931679728397E-2</v>
          </cell>
          <cell r="F20">
            <v>1.6963528413910093E-3</v>
          </cell>
          <cell r="G20">
            <v>1.7882689556509301E-3</v>
          </cell>
          <cell r="H20">
            <v>7.6440911175661218E-4</v>
          </cell>
          <cell r="I20">
            <v>7.0449108913451103E-3</v>
          </cell>
          <cell r="J20">
            <v>1.3409503448711932E-2</v>
          </cell>
          <cell r="K20">
            <v>4.1880118161761954E-3</v>
          </cell>
          <cell r="L20">
            <v>3.4495975469528554E-3</v>
          </cell>
          <cell r="M20">
            <v>2.7285129604365621E-3</v>
          </cell>
          <cell r="O20" t="str">
            <v>Pgt Snd Trty Troll</v>
          </cell>
          <cell r="Q20">
            <v>1.088263012724002E-2</v>
          </cell>
          <cell r="R20">
            <v>1.0879615535585132E-2</v>
          </cell>
          <cell r="S20">
            <v>1.0870962019144613E-2</v>
          </cell>
          <cell r="T20">
            <v>1.0880399368565304E-2</v>
          </cell>
          <cell r="U20">
            <v>2.2123683749932628E-2</v>
          </cell>
          <cell r="V20">
            <v>2.2102326174613184E-2</v>
          </cell>
          <cell r="W20">
            <v>2.2123704163657158E-2</v>
          </cell>
          <cell r="X20">
            <v>2.2124513118916059E-2</v>
          </cell>
          <cell r="Y20">
            <v>2.2014903333321269E-2</v>
          </cell>
        </row>
        <row r="21">
          <cell r="A21" t="str">
            <v>Pgt Snd 6 Sport</v>
          </cell>
          <cell r="C21">
            <v>2.7037988373665E-4</v>
          </cell>
          <cell r="D21">
            <v>1.8975332068311196E-3</v>
          </cell>
          <cell r="E21">
            <v>1.492036681960253E-3</v>
          </cell>
          <cell r="F21">
            <v>0</v>
          </cell>
          <cell r="G21">
            <v>1.0729613733905582E-3</v>
          </cell>
          <cell r="H21">
            <v>1.5288182235132243E-4</v>
          </cell>
          <cell r="I21">
            <v>1.3209207921272082E-3</v>
          </cell>
          <cell r="J21">
            <v>2.0114255173067897E-3</v>
          </cell>
          <cell r="K21">
            <v>7.4785925288860635E-4</v>
          </cell>
          <cell r="L21">
            <v>1.3415101571483327E-3</v>
          </cell>
          <cell r="M21">
            <v>2.7285129604365621E-3</v>
          </cell>
          <cell r="O21" t="str">
            <v>Pgt Snd 6 Sport</v>
          </cell>
          <cell r="Q21">
            <v>1.2129247200639032E-3</v>
          </cell>
          <cell r="R21">
            <v>1.2125887284243492E-3</v>
          </cell>
          <cell r="S21">
            <v>1.2116242498117834E-3</v>
          </cell>
          <cell r="T21">
            <v>1.2126760906140896E-3</v>
          </cell>
          <cell r="U21">
            <v>2.6918550570260232E-3</v>
          </cell>
          <cell r="V21">
            <v>2.689256416682973E-3</v>
          </cell>
          <cell r="W21">
            <v>2.691857540825206E-3</v>
          </cell>
          <cell r="X21">
            <v>2.6919559688414977E-3</v>
          </cell>
          <cell r="Y21">
            <v>2.6786194169820554E-3</v>
          </cell>
        </row>
        <row r="22">
          <cell r="A22" t="str">
            <v>Pgt Snd 5 Sport</v>
          </cell>
          <cell r="C22">
            <v>1.0274435581992701E-3</v>
          </cell>
          <cell r="D22">
            <v>3.7950664136622392E-3</v>
          </cell>
          <cell r="E22">
            <v>3.1145587701503171E-3</v>
          </cell>
          <cell r="F22">
            <v>0</v>
          </cell>
          <cell r="G22">
            <v>1.4306151645207441E-3</v>
          </cell>
          <cell r="H22">
            <v>1.5288182235132243E-4</v>
          </cell>
          <cell r="I22">
            <v>2.6418415842544164E-3</v>
          </cell>
          <cell r="J22">
            <v>7.3752268967915624E-3</v>
          </cell>
          <cell r="K22">
            <v>1.9070410948659462E-3</v>
          </cell>
          <cell r="L22">
            <v>4.0245304714449977E-3</v>
          </cell>
          <cell r="M22">
            <v>6.8212824010914054E-3</v>
          </cell>
          <cell r="O22" t="str">
            <v>Pgt Snd 5 Sport</v>
          </cell>
          <cell r="Q22">
            <v>2.6616959134735654E-3</v>
          </cell>
          <cell r="R22">
            <v>2.6609585984867659E-3</v>
          </cell>
          <cell r="S22">
            <v>2.6588421037536357E-3</v>
          </cell>
          <cell r="T22">
            <v>2.6611503099586969E-3</v>
          </cell>
          <cell r="U22">
            <v>6.6455171720329956E-3</v>
          </cell>
          <cell r="V22">
            <v>6.6391017786860893E-3</v>
          </cell>
          <cell r="W22">
            <v>6.6455233039122265E-3</v>
          </cell>
          <cell r="X22">
            <v>6.6457662980774473E-3</v>
          </cell>
          <cell r="Y22">
            <v>6.612841685674449E-3</v>
          </cell>
        </row>
        <row r="23">
          <cell r="A23" t="str">
            <v>Pgt Snd 7 Sport</v>
          </cell>
          <cell r="C23">
            <v>1.29782344193592E-3</v>
          </cell>
          <cell r="D23">
            <v>9.4876660341555973E-3</v>
          </cell>
          <cell r="E23">
            <v>9.4502138026387288E-3</v>
          </cell>
          <cell r="F23">
            <v>1.6963528413910093E-3</v>
          </cell>
          <cell r="G23">
            <v>3.5765379113018602E-3</v>
          </cell>
          <cell r="H23">
            <v>1.5288182235132243E-4</v>
          </cell>
          <cell r="I23">
            <v>6.1642970299269715E-3</v>
          </cell>
          <cell r="J23">
            <v>1.6761879310889915E-2</v>
          </cell>
          <cell r="K23">
            <v>8.0394869685525179E-3</v>
          </cell>
          <cell r="L23">
            <v>9.5822154082023765E-4</v>
          </cell>
          <cell r="M23">
            <v>0</v>
          </cell>
          <cell r="O23" t="str">
            <v>Pgt Snd 7 Sport</v>
          </cell>
          <cell r="Q23">
            <v>3.1670812135001915E-3</v>
          </cell>
          <cell r="R23">
            <v>3.1662039019969119E-3</v>
          </cell>
          <cell r="S23">
            <v>3.1636855411752121E-3</v>
          </cell>
          <cell r="T23">
            <v>3.1664320143812339E-3</v>
          </cell>
          <cell r="U23">
            <v>2.1030117633015809E-3</v>
          </cell>
          <cell r="V23">
            <v>2.1009815755335727E-3</v>
          </cell>
          <cell r="W23">
            <v>2.1030137037696922E-3</v>
          </cell>
          <cell r="X23">
            <v>2.1030906006574202E-3</v>
          </cell>
          <cell r="Y23">
            <v>2.0926714195172308E-3</v>
          </cell>
        </row>
        <row r="24">
          <cell r="A24" t="str">
            <v>Pgt Snd 8-13 Sport</v>
          </cell>
          <cell r="C24">
            <v>1.200486683790726E-2</v>
          </cell>
          <cell r="D24">
            <v>6.4516129032258063E-2</v>
          </cell>
          <cell r="E24">
            <v>5.4651638533555515E-2</v>
          </cell>
          <cell r="F24">
            <v>8.4817642069550466E-4</v>
          </cell>
          <cell r="G24">
            <v>1.6809728183118742E-2</v>
          </cell>
          <cell r="H24">
            <v>5.9623910717015744E-3</v>
          </cell>
          <cell r="I24">
            <v>3.5224554456725551E-3</v>
          </cell>
          <cell r="J24">
            <v>0.30372525311332527</v>
          </cell>
          <cell r="K24">
            <v>2.3034064988969077E-2</v>
          </cell>
          <cell r="L24">
            <v>6.1326178612495213E-3</v>
          </cell>
          <cell r="M24">
            <v>0</v>
          </cell>
          <cell r="O24" t="str">
            <v>Pgt Snd 8-13 Sport</v>
          </cell>
          <cell r="Q24">
            <v>2.2338030261176884E-2</v>
          </cell>
          <cell r="R24">
            <v>2.2331842415148431E-2</v>
          </cell>
          <cell r="S24">
            <v>2.2314079934033677E-2</v>
          </cell>
          <cell r="T24">
            <v>2.2333451335476148E-2</v>
          </cell>
          <cell r="U24">
            <v>5.0892884671898252E-2</v>
          </cell>
          <cell r="V24">
            <v>5.0843754127912449E-2</v>
          </cell>
          <cell r="W24">
            <v>5.0892931631226553E-2</v>
          </cell>
          <cell r="X24">
            <v>5.0894792535909568E-2</v>
          </cell>
          <cell r="Y24">
            <v>5.064264835231698E-2</v>
          </cell>
        </row>
        <row r="26">
          <cell r="A26" t="str">
            <v>Out-of-Region net:</v>
          </cell>
          <cell r="B26" t="str">
            <v>Ntrty</v>
          </cell>
          <cell r="C26">
            <v>8.1925104772204941E-3</v>
          </cell>
          <cell r="D26">
            <v>5.6925996204933585E-3</v>
          </cell>
          <cell r="E26">
            <v>7.9821250347205108E-3</v>
          </cell>
          <cell r="F26">
            <v>0</v>
          </cell>
          <cell r="G26">
            <v>1.0729613733905581E-2</v>
          </cell>
          <cell r="H26">
            <v>1.6817000458645467E-3</v>
          </cell>
          <cell r="I26">
            <v>3.5224554456725551E-3</v>
          </cell>
          <cell r="J26">
            <v>1.2068553103840739E-2</v>
          </cell>
          <cell r="K26">
            <v>1.645290356354934E-3</v>
          </cell>
          <cell r="L26">
            <v>1.9164430816404753E-3</v>
          </cell>
          <cell r="M26">
            <v>0</v>
          </cell>
          <cell r="O26" t="str">
            <v>Out-of-Region net:</v>
          </cell>
          <cell r="P26" t="str">
            <v>Ntrty</v>
          </cell>
          <cell r="Q26">
            <v>1.4487711934096617E-3</v>
          </cell>
          <cell r="R26">
            <v>1.4483698700624159E-3</v>
          </cell>
          <cell r="S26">
            <v>1.4472178539418515E-3</v>
          </cell>
          <cell r="T26">
            <v>1.4484742193446071E-3</v>
          </cell>
          <cell r="U26">
            <v>7.5708423478856868E-4</v>
          </cell>
          <cell r="V26">
            <v>7.5635336719208639E-4</v>
          </cell>
          <cell r="W26">
            <v>7.5708493335708963E-4</v>
          </cell>
          <cell r="X26">
            <v>7.5711261623667106E-4</v>
          </cell>
          <cell r="Y26">
            <v>7.5336171102620398E-4</v>
          </cell>
        </row>
        <row r="27">
          <cell r="B27" t="str">
            <v>Trty</v>
          </cell>
          <cell r="C27">
            <v>1.1815600919291605E-2</v>
          </cell>
          <cell r="D27">
            <v>2.0872865275142316E-2</v>
          </cell>
          <cell r="E27">
            <v>1.2932280877436442E-2</v>
          </cell>
          <cell r="F27">
            <v>8.4817642069550466E-4</v>
          </cell>
          <cell r="G27">
            <v>2.6824034334763949E-2</v>
          </cell>
          <cell r="H27">
            <v>1.3759364011619018E-3</v>
          </cell>
          <cell r="I27">
            <v>1.4089821782690221E-2</v>
          </cell>
          <cell r="J27">
            <v>1.0057127586533949E-2</v>
          </cell>
          <cell r="K27">
            <v>1.9593912425681488E-2</v>
          </cell>
          <cell r="L27">
            <v>6.1326178612495213E-3</v>
          </cell>
          <cell r="M27">
            <v>2.7285129604365621E-3</v>
          </cell>
          <cell r="P27" t="str">
            <v>Trty</v>
          </cell>
          <cell r="Q27">
            <v>4.3800059335640951E-3</v>
          </cell>
          <cell r="R27">
            <v>4.3787926304212597E-3</v>
          </cell>
          <cell r="S27">
            <v>4.3753097909869912E-3</v>
          </cell>
          <cell r="T27">
            <v>4.3791081049953228E-3</v>
          </cell>
          <cell r="U27">
            <v>1.0851540698636194E-2</v>
          </cell>
          <cell r="V27">
            <v>1.0841064929753235E-2</v>
          </cell>
          <cell r="W27">
            <v>1.0851550711451607E-2</v>
          </cell>
          <cell r="X27">
            <v>1.0851947499392282E-2</v>
          </cell>
          <cell r="Y27">
            <v>1.0798184524708883E-2</v>
          </cell>
        </row>
        <row r="29">
          <cell r="A29" t="str">
            <v>Local Terminal Net</v>
          </cell>
          <cell r="B29" t="str">
            <v>Ntrty</v>
          </cell>
          <cell r="C29">
            <v>2.7037988373664998E-5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0.18624983168993636</v>
          </cell>
          <cell r="J29">
            <v>6.7047517243559653E-4</v>
          </cell>
          <cell r="K29">
            <v>7.4785925288860637E-5</v>
          </cell>
          <cell r="L29">
            <v>1.8016025909600866E-4</v>
          </cell>
          <cell r="M29">
            <v>0</v>
          </cell>
          <cell r="O29" t="str">
            <v>Local Terminal Net</v>
          </cell>
          <cell r="P29" t="str">
            <v>Ntrty</v>
          </cell>
          <cell r="Q29">
            <v>2.1571153312243452E-2</v>
          </cell>
          <cell r="R29">
            <v>1.2503310386298979E-2</v>
          </cell>
          <cell r="S29">
            <v>4.290616949597012E-2</v>
          </cell>
          <cell r="T29">
            <v>1.6495085385282678E-3</v>
          </cell>
          <cell r="U29">
            <v>6.1023122913037731E-3</v>
          </cell>
          <cell r="V29">
            <v>6.0585103221943671E-3</v>
          </cell>
          <cell r="W29">
            <v>5.5560649493146012E-3</v>
          </cell>
          <cell r="X29">
            <v>5.2871437412650938E-3</v>
          </cell>
          <cell r="Y29">
            <v>6.0533457957294414E-3</v>
          </cell>
        </row>
        <row r="30">
          <cell r="B30" t="str">
            <v>Trty</v>
          </cell>
          <cell r="C30">
            <v>9.03068811680411E-3</v>
          </cell>
          <cell r="D30">
            <v>1.8975332068311196E-3</v>
          </cell>
          <cell r="E30">
            <v>6.2965605897526058E-3</v>
          </cell>
          <cell r="F30">
            <v>1.8659881255301103E-2</v>
          </cell>
          <cell r="G30">
            <v>3.5765379113018603E-4</v>
          </cell>
          <cell r="H30">
            <v>0</v>
          </cell>
          <cell r="I30">
            <v>0.16467479208519195</v>
          </cell>
          <cell r="J30">
            <v>0.50553828001643986</v>
          </cell>
          <cell r="K30">
            <v>2.2622742399880342E-2</v>
          </cell>
          <cell r="L30">
            <v>3.6032051819201731E-5</v>
          </cell>
          <cell r="M30">
            <v>0</v>
          </cell>
          <cell r="P30" t="str">
            <v>Trty</v>
          </cell>
          <cell r="Q30">
            <v>6.2442369498017597E-2</v>
          </cell>
          <cell r="R30">
            <v>2.1684562273416148E-2</v>
          </cell>
          <cell r="S30">
            <v>3.5542672723823138E-2</v>
          </cell>
          <cell r="T30">
            <v>5.3750579354952047E-3</v>
          </cell>
          <cell r="U30">
            <v>0.4996557869715767</v>
          </cell>
          <cell r="V30">
            <v>7.5153826831573511E-2</v>
          </cell>
          <cell r="W30">
            <v>4.3898854948029226E-2</v>
          </cell>
          <cell r="X30">
            <v>4.1741306304455397E-2</v>
          </cell>
          <cell r="Y30">
            <v>0.19493213789949554</v>
          </cell>
        </row>
        <row r="32">
          <cell r="A32" t="str">
            <v>Freshwater Sport \5</v>
          </cell>
          <cell r="B32" t="str">
            <v>Ntrty</v>
          </cell>
          <cell r="C32">
            <v>6.4496267871113006E-4</v>
          </cell>
          <cell r="D32">
            <v>0</v>
          </cell>
          <cell r="E32">
            <v>5.3243800692613988E-3</v>
          </cell>
          <cell r="F32">
            <v>0</v>
          </cell>
          <cell r="G32">
            <v>1.2238789323366601E-2</v>
          </cell>
          <cell r="H32">
            <v>0</v>
          </cell>
          <cell r="I32">
            <v>0.25749867904708423</v>
          </cell>
          <cell r="J32">
            <v>0</v>
          </cell>
          <cell r="K32">
            <v>0.10056515140207661</v>
          </cell>
          <cell r="L32">
            <v>3.6032051819201731E-4</v>
          </cell>
          <cell r="M32">
            <v>0</v>
          </cell>
          <cell r="O32" t="str">
            <v>Freshwater Sport</v>
          </cell>
          <cell r="P32" t="str">
            <v>Ntrty</v>
          </cell>
          <cell r="Q32">
            <v>0</v>
          </cell>
          <cell r="R32">
            <v>6.9879702715792079E-4</v>
          </cell>
          <cell r="S32">
            <v>1.8707807400975943E-2</v>
          </cell>
          <cell r="T32">
            <v>3.2752383127565676E-2</v>
          </cell>
          <cell r="U32">
            <v>9.5606327613692676E-11</v>
          </cell>
          <cell r="V32">
            <v>4.4515167792998243E-3</v>
          </cell>
          <cell r="W32">
            <v>5.9515096860251844E-3</v>
          </cell>
          <cell r="X32">
            <v>0.58555617191351272</v>
          </cell>
          <cell r="Y32">
            <v>1.0545124570380158E-2</v>
          </cell>
        </row>
        <row r="33">
          <cell r="A33" t="str">
            <v>Freshwater Net \5</v>
          </cell>
          <cell r="B33" t="str">
            <v>Trty</v>
          </cell>
          <cell r="C33">
            <v>0.10872029387079832</v>
          </cell>
          <cell r="D33">
            <v>8.8311195445920296E-3</v>
          </cell>
          <cell r="E33">
            <v>0</v>
          </cell>
          <cell r="F33">
            <v>1.9055131467345207E-2</v>
          </cell>
          <cell r="G33">
            <v>0.10075628590426623</v>
          </cell>
          <cell r="H33">
            <v>0.12261198593487237</v>
          </cell>
          <cell r="I33">
            <v>1.3885648440030873E-2</v>
          </cell>
          <cell r="J33">
            <v>0</v>
          </cell>
          <cell r="K33">
            <v>0.17727982890042346</v>
          </cell>
          <cell r="L33">
            <v>1.0931672973833802E-3</v>
          </cell>
          <cell r="M33">
            <v>0</v>
          </cell>
          <cell r="O33" t="str">
            <v>Freshwater Net</v>
          </cell>
          <cell r="P33" t="str">
            <v>Trty</v>
          </cell>
          <cell r="Q33">
            <v>0</v>
          </cell>
          <cell r="R33">
            <v>9.2299440670442046E-2</v>
          </cell>
          <cell r="S33">
            <v>0.18753240647521174</v>
          </cell>
          <cell r="T33">
            <v>0.15349967782790327</v>
          </cell>
          <cell r="U33">
            <v>0</v>
          </cell>
          <cell r="V33">
            <v>0.73285072346929281</v>
          </cell>
          <cell r="W33">
            <v>0.35381051378288791</v>
          </cell>
          <cell r="X33">
            <v>0</v>
          </cell>
          <cell r="Y33">
            <v>0</v>
          </cell>
        </row>
        <row r="34">
          <cell r="A34" t="str">
            <v>=</v>
          </cell>
          <cell r="B34" t="str">
            <v>=</v>
          </cell>
          <cell r="C34" t="str">
            <v>=</v>
          </cell>
          <cell r="D34" t="str">
            <v>=</v>
          </cell>
          <cell r="E34" t="str">
            <v>=</v>
          </cell>
          <cell r="F34" t="str">
            <v>=</v>
          </cell>
          <cell r="G34" t="str">
            <v>=</v>
          </cell>
          <cell r="H34" t="str">
            <v>=</v>
          </cell>
          <cell r="I34" t="str">
            <v>=</v>
          </cell>
          <cell r="J34" t="str">
            <v>=</v>
          </cell>
          <cell r="K34" t="str">
            <v>=</v>
          </cell>
          <cell r="L34" t="str">
            <v>=</v>
          </cell>
          <cell r="M34" t="str">
            <v>=</v>
          </cell>
          <cell r="O34" t="str">
            <v>=</v>
          </cell>
          <cell r="P34" t="str">
            <v>=</v>
          </cell>
          <cell r="Q34" t="str">
            <v>=</v>
          </cell>
          <cell r="R34" t="str">
            <v>=</v>
          </cell>
          <cell r="S34" t="str">
            <v>=</v>
          </cell>
          <cell r="T34" t="str">
            <v>=</v>
          </cell>
          <cell r="U34" t="str">
            <v>=</v>
          </cell>
          <cell r="V34" t="str">
            <v>=</v>
          </cell>
          <cell r="W34" t="str">
            <v>=</v>
          </cell>
          <cell r="X34" t="str">
            <v>=</v>
          </cell>
          <cell r="Y34" t="str">
            <v>=</v>
          </cell>
        </row>
        <row r="35">
          <cell r="A35" t="str">
            <v>Note:  "Out-of-Region" means all net fishery catches outside the local "region of origin", including pre-terminal and nonlocal terminal.</v>
          </cell>
          <cell r="O35" t="str">
            <v>Note:  "Out-of-Region" means all net fishery catches outside the local "region of origin", including pre-terminal and nonlocal terminal.</v>
          </cell>
        </row>
        <row r="36">
          <cell r="A36" t="str">
            <v>\1     The Exploitation Rate "Benchmark" for these stocks/fisheries is:</v>
          </cell>
          <cell r="F36" t="str">
            <v>1989-1993 average expl. rates (3/99 calibration), indexed to 1998 preseason projected exploitation rates.</v>
          </cell>
          <cell r="O36" t="str">
            <v>"Local Term." means: AREAS 10/11, 10A, 10E, 13A, 13+, and may include NT SAF fisheries, if so modeled.</v>
          </cell>
        </row>
        <row r="37">
          <cell r="A37" t="str">
            <v>\2    Only the portion of Skagit and Snohomish  fingerling and yearling stocks representing wild chinook are presented in this table.</v>
          </cell>
          <cell r="O37" t="str">
            <v>Note:  Within-South-Puget-Sound stock breakouts are based on CWT recoveries for areas 10A, 10E, 13A fingerlings, PSF proportions for area 13+,</v>
          </cell>
        </row>
        <row r="38">
          <cell r="A38" t="str">
            <v>\3   "Nooksack Early" stock comprises an aggregation of North Fork and South Fork Early ("Spring" or "Native") stocks.</v>
          </cell>
          <cell r="P38" t="str">
            <v>UW Acc, and yearlings.  Refer to Tables 14D, 14F, 14H.</v>
          </cell>
        </row>
        <row r="39">
          <cell r="A39" t="str">
            <v>\4  "White River Spring" stock is represented by fingerlings originating from the White River.</v>
          </cell>
          <cell r="O39" t="str">
            <v>\1     The Exploitation Rate "Benchmark" for these stocks/fisheries is:</v>
          </cell>
          <cell r="T39" t="str">
            <v>1989-1993 average expl. rates (3/99 calibration), indexed to 1998 preseason projected exploitation rates.</v>
          </cell>
        </row>
        <row r="40">
          <cell r="A40" t="str">
            <v>\5   Note that "freshwater sport" and "freshwater net" categories include Marine Area 9A and 12A net catches for both treaty and nontreaty in Hood Canal.</v>
          </cell>
        </row>
        <row r="41">
          <cell r="A41" t="str">
            <v>=</v>
          </cell>
          <cell r="B41" t="str">
            <v>=</v>
          </cell>
          <cell r="C41" t="str">
            <v>=</v>
          </cell>
          <cell r="D41" t="str">
            <v>=</v>
          </cell>
          <cell r="E41" t="str">
            <v>=</v>
          </cell>
          <cell r="F41" t="str">
            <v>=</v>
          </cell>
          <cell r="G41" t="str">
            <v>=</v>
          </cell>
          <cell r="H41" t="str">
            <v>=</v>
          </cell>
          <cell r="I41" t="str">
            <v>=</v>
          </cell>
          <cell r="J41" t="str">
            <v>=</v>
          </cell>
          <cell r="K41" t="str">
            <v>=</v>
          </cell>
          <cell r="L41" t="str">
            <v>=</v>
          </cell>
          <cell r="O41" t="str">
            <v>=</v>
          </cell>
          <cell r="P41" t="str">
            <v>=</v>
          </cell>
          <cell r="Q41" t="str">
            <v>=</v>
          </cell>
          <cell r="R41" t="str">
            <v>=</v>
          </cell>
          <cell r="S41" t="str">
            <v>=</v>
          </cell>
          <cell r="T41" t="str">
            <v>=</v>
          </cell>
          <cell r="U41" t="str">
            <v>=</v>
          </cell>
          <cell r="V41" t="str">
            <v>=</v>
          </cell>
          <cell r="W41" t="str">
            <v>=</v>
          </cell>
          <cell r="X41" t="str">
            <v>=</v>
          </cell>
          <cell r="Y41" t="str">
            <v>=</v>
          </cell>
        </row>
        <row r="42">
          <cell r="C42">
            <v>0.47097131305890516</v>
          </cell>
          <cell r="D42">
            <v>0.32951423149905124</v>
          </cell>
          <cell r="E42">
            <v>0.25495621918611799</v>
          </cell>
          <cell r="F42">
            <v>0.20819847328244273</v>
          </cell>
          <cell r="G42">
            <v>0.32401081199444254</v>
          </cell>
          <cell r="H42">
            <v>0.1596093869438924</v>
          </cell>
          <cell r="I42">
            <v>0.86711960473648597</v>
          </cell>
          <cell r="J42">
            <v>1.03387271589569</v>
          </cell>
          <cell r="K42">
            <v>0.60024710422277827</v>
          </cell>
          <cell r="L42">
            <v>0.38610816230356992</v>
          </cell>
          <cell r="P42">
            <v>0</v>
          </cell>
          <cell r="Q42">
            <v>0.36089728251818209</v>
          </cell>
          <cell r="R42">
            <v>0.4039931706404068</v>
          </cell>
          <cell r="S42">
            <v>0.561275947344682</v>
          </cell>
          <cell r="T42">
            <v>0.47010363055911986</v>
          </cell>
          <cell r="U42">
            <v>0.81170425068360075</v>
          </cell>
          <cell r="V42">
            <v>1.1241653770109847</v>
          </cell>
          <cell r="W42">
            <v>0.71516337699067178</v>
          </cell>
          <cell r="X42">
            <v>0.93854224254287466</v>
          </cell>
          <cell r="Y42">
            <v>0.51597244637697182</v>
          </cell>
        </row>
      </sheetData>
      <sheetData sheetId="6">
        <row r="1">
          <cell r="A1" t="str">
            <v>TABLE 6A.  Guidelines And Predicted Exploitation Rates For KEY NATURAL PUGET SOUND Chinook Stocks,</v>
          </cell>
          <cell r="K1" t="str">
            <v>=</v>
          </cell>
          <cell r="L1" t="str">
            <v>=</v>
          </cell>
          <cell r="M1" t="str">
            <v>=</v>
          </cell>
          <cell r="N1" t="str">
            <v>=</v>
          </cell>
          <cell r="O1" t="str">
            <v>Table 6A</v>
          </cell>
          <cell r="Q1" t="str">
            <v>TABLE 6B.  Guidelines And Predicted Exploitation Rates For OTHER  PUGET SOUND Natural/Hatchery Aggregate Chinook Stocks,</v>
          </cell>
        </row>
        <row r="2">
          <cell r="C2" t="str">
            <v xml:space="preserve"> And Proportion of the  total AEQ Mortality Occurring in Each Fishery Aggregate.</v>
          </cell>
          <cell r="O2">
            <v>39552.74336296296</v>
          </cell>
          <cell r="S2" t="str">
            <v xml:space="preserve"> And Proportion of the  total AEQ Mortality Occurring in Each Fishery Aggregate.</v>
          </cell>
        </row>
        <row r="3">
          <cell r="A3" t="str">
            <v>FRAM Run Number:</v>
          </cell>
          <cell r="B3">
            <v>2008</v>
          </cell>
          <cell r="L3" t="str">
            <v>Version:</v>
          </cell>
          <cell r="M3">
            <v>5.3</v>
          </cell>
          <cell r="O3">
            <v>39552.74336296296</v>
          </cell>
          <cell r="Q3" t="str">
            <v>FRAM Run Number:</v>
          </cell>
          <cell r="R3">
            <v>2008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Q4" t="str">
            <v>Run Description:</v>
          </cell>
          <cell r="R4" t="str">
            <v>2008 Final PFMC NT Ocean Troll 40K T Troll 37.5K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N5" t="str">
            <v>=</v>
          </cell>
          <cell r="O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Total Mortality</v>
          </cell>
          <cell r="D6" t="str">
            <v xml:space="preserve">              SKAGIT</v>
          </cell>
          <cell r="F6" t="str">
            <v xml:space="preserve">      STILLAGUAMISH</v>
          </cell>
          <cell r="H6" t="str">
            <v xml:space="preserve">       SNOHOMISH</v>
          </cell>
          <cell r="J6" t="str">
            <v xml:space="preserve">        NOOKSACK \2</v>
          </cell>
          <cell r="L6" t="str">
            <v xml:space="preserve">              SKAGIT</v>
          </cell>
          <cell r="N6" t="str">
            <v xml:space="preserve">     WHITE RIVER \3</v>
          </cell>
          <cell r="Q6" t="str">
            <v>STOCK-&gt;</v>
          </cell>
          <cell r="T6" t="str">
            <v>Total Mortality</v>
          </cell>
          <cell r="U6" t="str">
            <v xml:space="preserve">    NOOKSACK N&amp;H</v>
          </cell>
          <cell r="W6" t="str">
            <v xml:space="preserve">      TULALIP H</v>
          </cell>
          <cell r="Y6" t="str">
            <v xml:space="preserve">     HOOD CANAL N&amp;H</v>
          </cell>
        </row>
        <row r="7">
          <cell r="C7" t="str">
            <v>All Stocks</v>
          </cell>
          <cell r="D7" t="str">
            <v xml:space="preserve">         Summer/Fall</v>
          </cell>
          <cell r="F7" t="str">
            <v xml:space="preserve">        Summer/Fall</v>
          </cell>
          <cell r="H7" t="str">
            <v xml:space="preserve">          Summer/Fall</v>
          </cell>
          <cell r="J7" t="str">
            <v xml:space="preserve">                  Early</v>
          </cell>
          <cell r="L7" t="str">
            <v xml:space="preserve">               Spring</v>
          </cell>
          <cell r="N7" t="str">
            <v xml:space="preserve">                Spring</v>
          </cell>
          <cell r="T7" t="str">
            <v>All Stocks</v>
          </cell>
          <cell r="U7" t="str">
            <v xml:space="preserve">          Summer/Fall</v>
          </cell>
          <cell r="W7" t="str">
            <v xml:space="preserve">          Summer/Fall</v>
          </cell>
          <cell r="Y7" t="str">
            <v>Summer/Fall Aggregate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Exploitation Rate Objective  \a</v>
          </cell>
          <cell r="D9" t="str">
            <v>No Crit</v>
          </cell>
          <cell r="E9">
            <v>0.52</v>
          </cell>
          <cell r="G9">
            <v>0.25</v>
          </cell>
          <cell r="I9">
            <v>0.32</v>
          </cell>
          <cell r="J9" t="str">
            <v>App. C</v>
          </cell>
          <cell r="K9" t="str">
            <v>7%</v>
          </cell>
          <cell r="M9">
            <v>0.42</v>
          </cell>
          <cell r="O9">
            <v>0.17</v>
          </cell>
          <cell r="Q9" t="str">
            <v>Exploitation Rate Objective</v>
          </cell>
          <cell r="V9" t="str">
            <v>n/a</v>
          </cell>
          <cell r="X9" t="str">
            <v>n/a</v>
          </cell>
        </row>
        <row r="10">
          <cell r="A10" t="str">
            <v>Predicted Expl Rate - All Fisheries</v>
          </cell>
          <cell r="E10">
            <v>0.47094773954092484</v>
          </cell>
          <cell r="G10">
            <v>0.35890068493150684</v>
          </cell>
          <cell r="I10">
            <v>0.25394872658385714</v>
          </cell>
          <cell r="K10">
            <v>0.22969283715145203</v>
          </cell>
          <cell r="M10">
            <v>0.32383625132543947</v>
          </cell>
          <cell r="O10">
            <v>0.1596093869438924</v>
          </cell>
          <cell r="Q10" t="str">
            <v>Predicted Expl Rate - All Fisheries</v>
          </cell>
          <cell r="V10">
            <v>0.84646115802032806</v>
          </cell>
          <cell r="X10">
            <v>1.0003532266184034</v>
          </cell>
        </row>
        <row r="11">
          <cell r="A11" t="str">
            <v>Predicted Expl Rate  - Southern U.S. Fisheries</v>
          </cell>
          <cell r="D11"/>
          <cell r="E11">
            <v>0.1581452520459945</v>
          </cell>
          <cell r="G11">
            <v>0.18310159817351598</v>
          </cell>
          <cell r="I11">
            <v>0.12678946830996554</v>
          </cell>
          <cell r="K11">
            <v>3.7030944475102488E-2</v>
          </cell>
          <cell r="M11">
            <v>0.18864311827822913</v>
          </cell>
          <cell r="O11">
            <v>0.13851169545940989</v>
          </cell>
          <cell r="Q11" t="str">
            <v>Predicted Expl Rate  - Southern U.S. Fisheries</v>
          </cell>
          <cell r="V11">
            <v>0.6631880748142871</v>
          </cell>
          <cell r="X11">
            <v>0.90467680127178163</v>
          </cell>
        </row>
        <row r="12">
          <cell r="A12" t="str">
            <v>-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-</v>
          </cell>
          <cell r="O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</row>
        <row r="13">
          <cell r="A13" t="str">
            <v>FISHERY AGGREGATE</v>
          </cell>
          <cell r="D13" t="str">
            <v>% MORT</v>
          </cell>
          <cell r="E13" t="str">
            <v>ExplRate</v>
          </cell>
          <cell r="F13" t="str">
            <v>% MORT</v>
          </cell>
          <cell r="G13" t="str">
            <v>ExplRate</v>
          </cell>
          <cell r="H13" t="str">
            <v>% MORT</v>
          </cell>
          <cell r="I13" t="str">
            <v>ExplRate</v>
          </cell>
          <cell r="J13" t="str">
            <v>% MORT</v>
          </cell>
          <cell r="K13" t="str">
            <v>ExplRate</v>
          </cell>
          <cell r="L13" t="str">
            <v>% MORT</v>
          </cell>
          <cell r="M13" t="str">
            <v>ExplRate</v>
          </cell>
          <cell r="N13" t="str">
            <v>% MORT</v>
          </cell>
          <cell r="O13" t="str">
            <v>ExplRate</v>
          </cell>
          <cell r="Q13" t="str">
            <v>FISHERY AGGREGATE:</v>
          </cell>
          <cell r="U13" t="str">
            <v>% MORT</v>
          </cell>
          <cell r="V13" t="str">
            <v>ExplRate</v>
          </cell>
          <cell r="W13" t="str">
            <v>% MORT</v>
          </cell>
          <cell r="X13" t="str">
            <v>ExplRate</v>
          </cell>
          <cell r="Y13" t="str">
            <v>% MORT</v>
          </cell>
        </row>
        <row r="14">
          <cell r="A14" t="str">
            <v>-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-</v>
          </cell>
          <cell r="O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</row>
        <row r="15">
          <cell r="A15" t="str">
            <v>Alaska</v>
          </cell>
          <cell r="C15">
            <v>204778</v>
          </cell>
          <cell r="D15">
            <v>3.7777007629793607E-2</v>
          </cell>
          <cell r="E15">
            <v>1.7790996349871569E-2</v>
          </cell>
          <cell r="F15">
            <v>6.3613838554439127E-3</v>
          </cell>
          <cell r="G15">
            <v>2.2831050228310501E-3</v>
          </cell>
          <cell r="H15">
            <v>1.7989746576665289E-2</v>
          </cell>
          <cell r="I15">
            <v>4.5684732347104533E-3</v>
          </cell>
          <cell r="J15">
            <v>0.15970784781728417</v>
          </cell>
          <cell r="K15">
            <v>3.6683748680504336E-2</v>
          </cell>
          <cell r="L15">
            <v>6.626567402500499E-3</v>
          </cell>
          <cell r="M15">
            <v>2.1459227467811163E-3</v>
          </cell>
          <cell r="N15">
            <v>0</v>
          </cell>
          <cell r="O15">
            <v>0</v>
          </cell>
          <cell r="Q15" t="str">
            <v>Alaska</v>
          </cell>
          <cell r="T15">
            <v>204778</v>
          </cell>
          <cell r="U15">
            <v>1.3012387048698521E-3</v>
          </cell>
          <cell r="V15">
            <v>1.1014480209850068E-3</v>
          </cell>
          <cell r="W15">
            <v>2.466429158673609E-3</v>
          </cell>
          <cell r="X15">
            <v>2.4673003671048591E-3</v>
          </cell>
          <cell r="Y15">
            <v>0</v>
          </cell>
        </row>
        <row r="16">
          <cell r="A16" t="str">
            <v xml:space="preserve">Canada: </v>
          </cell>
          <cell r="C16">
            <v>433417</v>
          </cell>
          <cell r="D16">
            <v>0.62584674798234052</v>
          </cell>
          <cell r="E16">
            <v>0.29474111126132213</v>
          </cell>
          <cell r="F16">
            <v>0.47710378915829349</v>
          </cell>
          <cell r="G16">
            <v>0.17123287671232876</v>
          </cell>
          <cell r="H16">
            <v>0.47686298721105203</v>
          </cell>
          <cell r="I16">
            <v>0.12109874835722081</v>
          </cell>
          <cell r="J16">
            <v>0.6790727387506571</v>
          </cell>
          <cell r="K16">
            <v>0.1559781439958452</v>
          </cell>
          <cell r="L16">
            <v>0.40753389525378064</v>
          </cell>
          <cell r="M16">
            <v>0.13197424892703863</v>
          </cell>
          <cell r="N16">
            <v>0.13122542516558824</v>
          </cell>
          <cell r="O16">
            <v>2.0944809662131171E-2</v>
          </cell>
          <cell r="Q16" t="str">
            <v>Canada</v>
          </cell>
          <cell r="T16">
            <v>433417</v>
          </cell>
          <cell r="U16">
            <v>0.20387622136657291</v>
          </cell>
          <cell r="V16">
            <v>0.17257330243075805</v>
          </cell>
          <cell r="W16">
            <v>7.4815017813099474E-2</v>
          </cell>
          <cell r="X16">
            <v>7.4841444468847385E-2</v>
          </cell>
          <cell r="Y16">
            <v>0.29825803748700952</v>
          </cell>
        </row>
        <row r="17">
          <cell r="A17" t="str">
            <v>S. Of Falcon Ocean</v>
          </cell>
          <cell r="C17">
            <v>120832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Q17" t="str">
            <v>S. Of Falcon Ocean</v>
          </cell>
          <cell r="T17">
            <v>120832</v>
          </cell>
          <cell r="U17">
            <v>1.4406571375344789E-3</v>
          </cell>
          <cell r="V17">
            <v>1.2194603089476861E-3</v>
          </cell>
          <cell r="W17">
            <v>1.9183337900794736E-3</v>
          </cell>
          <cell r="X17">
            <v>1.9190113966371125E-3</v>
          </cell>
          <cell r="Y17">
            <v>1.0632599142589919E-3</v>
          </cell>
        </row>
        <row r="19">
          <cell r="A19" t="str">
            <v>NOF Ocean Troll:</v>
          </cell>
          <cell r="B19" t="str">
            <v>Nontreaty</v>
          </cell>
          <cell r="C19">
            <v>25476</v>
          </cell>
          <cell r="D19">
            <v>2.411298359348528E-3</v>
          </cell>
          <cell r="E19">
            <v>1.1355955116939299E-3</v>
          </cell>
          <cell r="F19">
            <v>0</v>
          </cell>
          <cell r="G19">
            <v>0</v>
          </cell>
          <cell r="H19">
            <v>9.7550332345415561E-3</v>
          </cell>
          <cell r="I19">
            <v>2.4772782676950331E-3</v>
          </cell>
          <cell r="J19">
            <v>5.0301684351900522E-3</v>
          </cell>
          <cell r="K19">
            <v>1.155393659228483E-3</v>
          </cell>
          <cell r="L19">
            <v>5.5221395020837493E-3</v>
          </cell>
          <cell r="M19">
            <v>1.7882689556509301E-3</v>
          </cell>
          <cell r="N19">
            <v>4.7892490936346085E-3</v>
          </cell>
          <cell r="O19">
            <v>7.6440911175661218E-4</v>
          </cell>
          <cell r="Q19" t="str">
            <v>NOF Ocean Troll:</v>
          </cell>
          <cell r="R19" t="str">
            <v>Nontreaty</v>
          </cell>
          <cell r="T19">
            <v>25476</v>
          </cell>
          <cell r="U19">
            <v>7.2962313094488132E-3</v>
          </cell>
          <cell r="V19">
            <v>6.1759764033802169E-3</v>
          </cell>
          <cell r="W19">
            <v>5.2069060016442853E-3</v>
          </cell>
          <cell r="X19">
            <v>5.2087452194435908E-3</v>
          </cell>
          <cell r="Y19">
            <v>8.260711641550629E-3</v>
          </cell>
        </row>
        <row r="20">
          <cell r="B20" t="str">
            <v>Treaty</v>
          </cell>
          <cell r="C20">
            <v>43653</v>
          </cell>
          <cell r="D20">
            <v>4.9948323157933796E-3</v>
          </cell>
          <cell r="E20">
            <v>2.352304988508855E-3</v>
          </cell>
          <cell r="F20">
            <v>2.5445535421775651E-2</v>
          </cell>
          <cell r="G20">
            <v>9.1324200913242004E-3</v>
          </cell>
          <cell r="H20">
            <v>5.3944253806928383E-2</v>
          </cell>
          <cell r="I20">
            <v>1.369907456078585E-2</v>
          </cell>
          <cell r="J20">
            <v>3.8983805372722898E-2</v>
          </cell>
          <cell r="K20">
            <v>8.9543008590207418E-3</v>
          </cell>
          <cell r="L20">
            <v>3.8654976514586242E-2</v>
          </cell>
          <cell r="M20">
            <v>1.251788268955651E-2</v>
          </cell>
          <cell r="N20">
            <v>3.1609044017988412E-2</v>
          </cell>
          <cell r="O20">
            <v>5.0451001375936399E-3</v>
          </cell>
          <cell r="R20" t="str">
            <v>Treaty</v>
          </cell>
          <cell r="T20">
            <v>43653</v>
          </cell>
          <cell r="U20">
            <v>2.0680400845253005E-2</v>
          </cell>
          <cell r="V20">
            <v>1.750515604779743E-2</v>
          </cell>
          <cell r="W20">
            <v>3.535215127432173E-2</v>
          </cell>
          <cell r="X20">
            <v>3.5364638595169647E-2</v>
          </cell>
          <cell r="Y20">
            <v>2.3282665814799465E-2</v>
          </cell>
        </row>
        <row r="22">
          <cell r="A22" t="str">
            <v>Ntrty NOF Ocean &amp; Buoy10 Spt</v>
          </cell>
          <cell r="C22">
            <v>22336</v>
          </cell>
          <cell r="D22">
            <v>2.9854170163362728E-3</v>
          </cell>
          <cell r="E22">
            <v>1.4059753954305801E-3</v>
          </cell>
          <cell r="F22">
            <v>6.3613838554439127E-3</v>
          </cell>
          <cell r="G22">
            <v>2.2831050228310501E-3</v>
          </cell>
          <cell r="H22">
            <v>1.1219537515876163E-3</v>
          </cell>
          <cell r="I22">
            <v>2.8491872650165636E-4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Q22" t="str">
            <v>Ntrty NOF Ocean &amp; Buoy10 Spt</v>
          </cell>
          <cell r="T22">
            <v>22336</v>
          </cell>
          <cell r="U22">
            <v>3.4854608166156749E-3</v>
          </cell>
          <cell r="V22">
            <v>2.9503071990669826E-3</v>
          </cell>
          <cell r="W22">
            <v>0</v>
          </cell>
          <cell r="X22">
            <v>0</v>
          </cell>
          <cell r="Y22">
            <v>8.8604992854915982E-3</v>
          </cell>
        </row>
        <row r="24">
          <cell r="A24" t="str">
            <v>Pgt Snd Trty Troll</v>
          </cell>
          <cell r="C24">
            <v>9928</v>
          </cell>
          <cell r="D24">
            <v>1.0908254482767151E-3</v>
          </cell>
          <cell r="E24">
            <v>5.1372177909963504E-4</v>
          </cell>
          <cell r="F24">
            <v>6.3613838554439125E-2</v>
          </cell>
          <cell r="G24">
            <v>2.2831050228310501E-2</v>
          </cell>
          <cell r="H24">
            <v>4.5615238302458012E-2</v>
          </cell>
          <cell r="I24">
            <v>1.1583931679728397E-2</v>
          </cell>
          <cell r="J24">
            <v>1.0060336870380104E-2</v>
          </cell>
          <cell r="K24">
            <v>2.310787318456966E-3</v>
          </cell>
          <cell r="L24">
            <v>5.5221395020837493E-3</v>
          </cell>
          <cell r="M24">
            <v>1.7882689556509301E-3</v>
          </cell>
          <cell r="N24">
            <v>4.7892490936346085E-3</v>
          </cell>
          <cell r="O24">
            <v>7.6440911175661218E-4</v>
          </cell>
          <cell r="Q24" t="str">
            <v>Pgt Snd Trty Troll</v>
          </cell>
          <cell r="T24">
            <v>9928</v>
          </cell>
          <cell r="U24">
            <v>7.0173944441195594E-3</v>
          </cell>
          <cell r="V24">
            <v>5.9399518274548587E-3</v>
          </cell>
          <cell r="W24">
            <v>1.8909290216497669E-2</v>
          </cell>
          <cell r="X24">
            <v>1.8915969481137253E-2</v>
          </cell>
          <cell r="Y24">
            <v>7.9335547448555546E-3</v>
          </cell>
        </row>
        <row r="26">
          <cell r="A26" t="str">
            <v>Pgt Snd 5 Sport</v>
          </cell>
          <cell r="C26">
            <v>6496</v>
          </cell>
          <cell r="D26">
            <v>2.1816508965534303E-3</v>
          </cell>
          <cell r="E26">
            <v>1.0274435581992701E-3</v>
          </cell>
          <cell r="F26">
            <v>1.5903459638609781E-2</v>
          </cell>
          <cell r="G26">
            <v>5.7077625570776253E-3</v>
          </cell>
          <cell r="H26">
            <v>1.2264518164936927E-2</v>
          </cell>
          <cell r="I26">
            <v>3.1145587701503171E-3</v>
          </cell>
          <cell r="J26">
            <v>0</v>
          </cell>
          <cell r="K26">
            <v>0</v>
          </cell>
          <cell r="L26">
            <v>4.4177116016669996E-3</v>
          </cell>
          <cell r="M26">
            <v>1.4306151645207441E-3</v>
          </cell>
          <cell r="N26">
            <v>9.5784981872692164E-4</v>
          </cell>
          <cell r="O26">
            <v>1.5288182235132243E-4</v>
          </cell>
          <cell r="Q26" t="str">
            <v>Pgt Snd 5 Sport</v>
          </cell>
          <cell r="T26">
            <v>6496</v>
          </cell>
          <cell r="U26">
            <v>1.0781692126064489E-2</v>
          </cell>
          <cell r="V26">
            <v>9.1262836024472004E-3</v>
          </cell>
          <cell r="W26">
            <v>1.0413812003288571E-2</v>
          </cell>
          <cell r="X26">
            <v>1.0417490438887182E-2</v>
          </cell>
          <cell r="Y26">
            <v>6.2159810372064148E-3</v>
          </cell>
        </row>
        <row r="27">
          <cell r="A27" t="str">
            <v>Pgt Snd 7 Sport</v>
          </cell>
          <cell r="C27">
            <v>4512</v>
          </cell>
          <cell r="D27">
            <v>2.7557695535411751E-3</v>
          </cell>
          <cell r="E27">
            <v>1.29782344193592E-3</v>
          </cell>
          <cell r="F27">
            <v>3.8168303132663478E-2</v>
          </cell>
          <cell r="G27">
            <v>1.3698630136986301E-2</v>
          </cell>
          <cell r="H27">
            <v>3.7213078127084624E-2</v>
          </cell>
          <cell r="I27">
            <v>9.4502138026387288E-3</v>
          </cell>
          <cell r="J27">
            <v>1.0060336870380104E-2</v>
          </cell>
          <cell r="K27">
            <v>2.310787318456966E-3</v>
          </cell>
          <cell r="L27">
            <v>1.1044279004167499E-2</v>
          </cell>
          <cell r="M27">
            <v>3.5765379113018602E-3</v>
          </cell>
          <cell r="N27">
            <v>9.5784981872692164E-4</v>
          </cell>
          <cell r="O27">
            <v>1.5288182235132243E-4</v>
          </cell>
          <cell r="Q27" t="str">
            <v>Pgt Snd 7 Sport</v>
          </cell>
          <cell r="Y27">
            <v>1.8702469261068423E-2</v>
          </cell>
        </row>
        <row r="28">
          <cell r="A28" t="str">
            <v>Pgt Snd 8-13 Sport</v>
          </cell>
          <cell r="C28">
            <v>48599</v>
          </cell>
          <cell r="D28">
            <v>2.5490868370255871E-2</v>
          </cell>
          <cell r="E28">
            <v>1.200486683790726E-2</v>
          </cell>
          <cell r="F28">
            <v>0.2544553542177565</v>
          </cell>
          <cell r="G28">
            <v>9.1324200913242004E-2</v>
          </cell>
          <cell r="H28">
            <v>0.21520737382200986</v>
          </cell>
          <cell r="I28">
            <v>5.4651638533555515E-2</v>
          </cell>
          <cell r="J28">
            <v>5.0301684351900522E-3</v>
          </cell>
          <cell r="K28">
            <v>1.155393659228483E-3</v>
          </cell>
          <cell r="L28">
            <v>5.1908111319587238E-2</v>
          </cell>
          <cell r="M28">
            <v>1.6809728183118742E-2</v>
          </cell>
          <cell r="N28">
            <v>3.7356142930349945E-2</v>
          </cell>
          <cell r="O28">
            <v>5.9623910717015744E-3</v>
          </cell>
          <cell r="Q28" t="str">
            <v>Pgt Snd 8-13 Sport</v>
          </cell>
          <cell r="T28">
            <v>48599</v>
          </cell>
          <cell r="U28">
            <v>7.9933234727719484E-3</v>
          </cell>
          <cell r="V28">
            <v>6.7660378431936138E-3</v>
          </cell>
          <cell r="W28">
            <v>0.31981364757467801</v>
          </cell>
          <cell r="X28">
            <v>0.31992661426793007</v>
          </cell>
          <cell r="Y28">
            <v>6.9329999024631189E-2</v>
          </cell>
        </row>
        <row r="30">
          <cell r="A30" t="str">
            <v>Out-of-Region \1 Net:</v>
          </cell>
          <cell r="B30" t="str">
            <v>Nontreaty</v>
          </cell>
          <cell r="C30">
            <v>1334</v>
          </cell>
          <cell r="D30">
            <v>1.7395795306728665E-2</v>
          </cell>
          <cell r="E30">
            <v>8.1925104772204941E-3</v>
          </cell>
          <cell r="F30">
            <v>1.5903459638609781E-2</v>
          </cell>
          <cell r="G30">
            <v>5.7077625570776253E-3</v>
          </cell>
          <cell r="H30">
            <v>3.1432034104273046E-2</v>
          </cell>
          <cell r="I30">
            <v>7.9821250347205091E-3</v>
          </cell>
          <cell r="J30">
            <v>1.257542108797513E-3</v>
          </cell>
          <cell r="K30">
            <v>2.8884841480712075E-4</v>
          </cell>
          <cell r="L30">
            <v>3.3132837012502497E-2</v>
          </cell>
          <cell r="M30">
            <v>1.0729613733905581E-2</v>
          </cell>
          <cell r="N30">
            <v>1.0536348005996139E-2</v>
          </cell>
          <cell r="O30">
            <v>1.6817000458645467E-3</v>
          </cell>
          <cell r="Q30" t="str">
            <v>Out-of-Region \1 Net:</v>
          </cell>
          <cell r="R30" t="str">
            <v>Nontreaty</v>
          </cell>
          <cell r="T30">
            <v>1334</v>
          </cell>
          <cell r="U30">
            <v>6.7850303896785143E-3</v>
          </cell>
          <cell r="V30">
            <v>5.7432646808503931E-3</v>
          </cell>
          <cell r="W30">
            <v>1.5894765689229925E-2</v>
          </cell>
          <cell r="X30">
            <v>1.5900380143564645E-2</v>
          </cell>
          <cell r="Y30">
            <v>3.7623043119933558E-3</v>
          </cell>
        </row>
        <row r="31">
          <cell r="B31" t="str">
            <v xml:space="preserve">Treaty </v>
          </cell>
          <cell r="C31">
            <v>6286</v>
          </cell>
          <cell r="D31">
            <v>2.5088985310364447E-2</v>
          </cell>
          <cell r="E31">
            <v>1.1815600919291605E-2</v>
          </cell>
          <cell r="F31">
            <v>6.0433146626717171E-2</v>
          </cell>
          <cell r="G31">
            <v>2.1689497716894976E-2</v>
          </cell>
          <cell r="H31">
            <v>5.0924771513536367E-2</v>
          </cell>
          <cell r="I31">
            <v>1.2932280877436444E-2</v>
          </cell>
          <cell r="J31">
            <v>5.0301684351900522E-3</v>
          </cell>
          <cell r="K31">
            <v>1.155393659228483E-3</v>
          </cell>
          <cell r="L31">
            <v>8.283209253125623E-2</v>
          </cell>
          <cell r="M31">
            <v>2.6824034334763949E-2</v>
          </cell>
          <cell r="N31">
            <v>8.6206483685422938E-3</v>
          </cell>
          <cell r="O31">
            <v>1.3759364011619018E-3</v>
          </cell>
          <cell r="R31" t="str">
            <v>Treaty</v>
          </cell>
          <cell r="T31">
            <v>6286</v>
          </cell>
          <cell r="U31">
            <v>1.5893701323767478E-2</v>
          </cell>
          <cell r="V31">
            <v>1.3453400827745441E-2</v>
          </cell>
          <cell r="W31">
            <v>1.3702384214853383E-2</v>
          </cell>
          <cell r="X31">
            <v>1.370722426169366E-2</v>
          </cell>
          <cell r="Y31">
            <v>3.0752748289336995E-2</v>
          </cell>
        </row>
        <row r="33">
          <cell r="A33" t="str">
            <v>Local Terminal Net:</v>
          </cell>
          <cell r="B33" t="str">
            <v>Nontreaty</v>
          </cell>
          <cell r="C33" t="str">
            <v>na</v>
          </cell>
          <cell r="D33">
            <v>5.7411865698774476E-5</v>
          </cell>
          <cell r="E33">
            <v>2.7037988373664998E-5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Q33" t="str">
            <v>Local Terminal Net:</v>
          </cell>
          <cell r="R33" t="str">
            <v>Nontreaty</v>
          </cell>
          <cell r="T33" t="str">
            <v>na</v>
          </cell>
          <cell r="U33">
            <v>0.25625107923758444</v>
          </cell>
          <cell r="V33">
            <v>0.21690658527540457</v>
          </cell>
          <cell r="W33">
            <v>8.2214305289120303E-4</v>
          </cell>
          <cell r="X33">
            <v>8.2243345570161969E-4</v>
          </cell>
          <cell r="Y33">
            <v>1.3631537362294768E-4</v>
          </cell>
        </row>
        <row r="34">
          <cell r="B34" t="str">
            <v xml:space="preserve">Treaty </v>
          </cell>
          <cell r="C34" t="str">
            <v>na</v>
          </cell>
          <cell r="D34">
            <v>1.9175563143390677E-2</v>
          </cell>
          <cell r="E34">
            <v>9.03068811680411E-3</v>
          </cell>
          <cell r="F34">
            <v>6.3613838554439127E-3</v>
          </cell>
          <cell r="G34">
            <v>2.2831050228310501E-3</v>
          </cell>
          <cell r="H34">
            <v>2.4794613757093995E-2</v>
          </cell>
          <cell r="I34">
            <v>6.2965605897526058E-3</v>
          </cell>
          <cell r="J34">
            <v>5.0597206747467934E-3</v>
          </cell>
          <cell r="K34">
            <v>1.1621815969764502E-3</v>
          </cell>
          <cell r="L34">
            <v>1.1044279004167499E-3</v>
          </cell>
          <cell r="M34">
            <v>3.5765379113018603E-4</v>
          </cell>
          <cell r="N34">
            <v>0</v>
          </cell>
          <cell r="O34">
            <v>0</v>
          </cell>
          <cell r="R34" t="str">
            <v xml:space="preserve">Treaty </v>
          </cell>
          <cell r="T34" t="str">
            <v>na</v>
          </cell>
          <cell r="U34">
            <v>0.22646200745824246</v>
          </cell>
          <cell r="V34">
            <v>0.19169129308071209</v>
          </cell>
          <cell r="W34">
            <v>0.48232392436283911</v>
          </cell>
          <cell r="X34">
            <v>0.48249429401161686</v>
          </cell>
          <cell r="Y34">
            <v>3.4569578750779532E-2</v>
          </cell>
        </row>
        <row r="36">
          <cell r="A36" t="str">
            <v>Freshwater Sport:</v>
          </cell>
          <cell r="B36" t="str">
            <v>Nontreaty</v>
          </cell>
          <cell r="C36" t="str">
            <v>na</v>
          </cell>
          <cell r="D36">
            <v>1.3194439819088882E-3</v>
          </cell>
          <cell r="E36">
            <v>6.2138916073086782E-4</v>
          </cell>
          <cell r="F36">
            <v>0</v>
          </cell>
          <cell r="G36">
            <v>0</v>
          </cell>
          <cell r="H36">
            <v>1.6999051442673826E-2</v>
          </cell>
          <cell r="I36">
            <v>4.3168874670004975E-3</v>
          </cell>
          <cell r="J36">
            <v>0</v>
          </cell>
          <cell r="K36">
            <v>0</v>
          </cell>
          <cell r="L36">
            <v>3.7254101741189878E-2</v>
          </cell>
          <cell r="M36">
            <v>1.2064228654363457E-2</v>
          </cell>
          <cell r="N36">
            <v>0</v>
          </cell>
          <cell r="O36">
            <v>0</v>
          </cell>
          <cell r="Q36" t="str">
            <v>Freshwater Sport:  \2</v>
          </cell>
          <cell r="R36" t="str">
            <v>Nontreaty</v>
          </cell>
          <cell r="T36" t="str">
            <v>na</v>
          </cell>
          <cell r="U36">
            <v>0.20013405481336069</v>
          </cell>
          <cell r="V36">
            <v>0.16940570379662109</v>
          </cell>
          <cell r="W36">
            <v>0</v>
          </cell>
          <cell r="X36">
            <v>0</v>
          </cell>
          <cell r="Y36">
            <v>9.5495553246462667E-2</v>
          </cell>
        </row>
        <row r="37">
          <cell r="A37" t="str">
            <v>Freshwater Net:</v>
          </cell>
          <cell r="B37" t="str">
            <v>Treaty</v>
          </cell>
          <cell r="C37" t="str">
            <v>na</v>
          </cell>
          <cell r="D37">
            <v>0.23085426416268134</v>
          </cell>
          <cell r="E37">
            <v>0.10872029387079832</v>
          </cell>
          <cell r="F37">
            <v>2.3527578189359313E-2</v>
          </cell>
          <cell r="G37">
            <v>8.4440639269406387E-3</v>
          </cell>
          <cell r="H37">
            <v>0</v>
          </cell>
          <cell r="I37">
            <v>0</v>
          </cell>
          <cell r="J37">
            <v>8.0707166229461183E-2</v>
          </cell>
          <cell r="K37">
            <v>1.8537857989698796E-2</v>
          </cell>
          <cell r="L37">
            <v>0.31113343701292767</v>
          </cell>
          <cell r="M37">
            <v>0.10075628590426623</v>
          </cell>
          <cell r="N37">
            <v>0.76820034386808489</v>
          </cell>
          <cell r="O37">
            <v>0.12261198593487237</v>
          </cell>
          <cell r="Q37" t="str">
            <v>Freshwater Net: \2</v>
          </cell>
          <cell r="R37" t="str">
            <v>Treaty</v>
          </cell>
          <cell r="T37" t="str">
            <v>na</v>
          </cell>
          <cell r="U37">
            <v>1.9262140697392658E-2</v>
          </cell>
          <cell r="V37">
            <v>1.630465392066548E-2</v>
          </cell>
          <cell r="W37">
            <v>0</v>
          </cell>
          <cell r="X37">
            <v>0</v>
          </cell>
          <cell r="Y37">
            <v>0.39135885428731298</v>
          </cell>
        </row>
        <row r="38">
          <cell r="A38" t="str">
            <v>-</v>
          </cell>
          <cell r="B38" t="str">
            <v>-</v>
          </cell>
          <cell r="C38" t="str">
            <v>-</v>
          </cell>
          <cell r="D38" t="str">
            <v>-</v>
          </cell>
          <cell r="E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-</v>
          </cell>
          <cell r="O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</row>
        <row r="39">
          <cell r="A39" t="str">
            <v>This table presents the proportion (in percent) of the total (landed + nonlanded) mortality for this stock occurring in the indicated fishery.</v>
          </cell>
          <cell r="Q39" t="str">
            <v>This table presents the proportion (in percent) of the total (landed + nonlanded) mortality for this stock occurring in the indicated fishery.</v>
          </cell>
        </row>
        <row r="40">
          <cell r="A40" t="str">
            <v>"Exploitation Rate" refers to the proportion of the population (defined as the sum of AEQ fishery-related mortality plus spawning escapement) killed in the specified fishery or groups of fisheries.</v>
          </cell>
          <cell r="Q40" t="str">
            <v>"Exploitation Rate" refers to the proportion of the population (defined as the sum of AEQ fishery-related mortality plus spawning escapement) killed in the specified fishery or groups of fisheries.</v>
          </cell>
        </row>
        <row r="41">
          <cell r="A41" t="str">
            <v>"AEQ" = "Adult Equivalent": Figures in this table are adjusted so they are comparable across age classes, and represent fish that would have contributed to escapement if they had not been caught.</v>
          </cell>
          <cell r="Q41" t="str">
            <v>"AEQ" = "Adult Equivalent": figures are adjusted so they are comparable across age classes, and represent fish that would have contributed to escapement if they had not been caught</v>
          </cell>
        </row>
        <row r="42">
          <cell r="Q42" t="str">
            <v>\1  "Out-of-Region" means all net fishery catches outside the local "region of origin", including pre-terminal and nonlocal terminal.</v>
          </cell>
        </row>
        <row r="43">
          <cell r="A43" t="str">
            <v>\1  "Out-of-Region" means all net fishery catches outside the local "region of origin", including pre-terminal and nonlocal terminal.</v>
          </cell>
          <cell r="Q43" t="str">
            <v>\2   Note that "freshwater sport" and "freshwater net" categories include Marine Area 9A and 12A net catches for both treaty and nontreaty in Hood Canal.</v>
          </cell>
        </row>
        <row r="44">
          <cell r="A44" t="str">
            <v>\2  "Nooksack Early" stock comprises an aggregation of North Fork and South Fork Early ("Spring" or "Native") stocks.  Appendix C reg's derives the So. U.S ER for this stock.</v>
          </cell>
        </row>
        <row r="45">
          <cell r="A45" t="str">
            <v>\3  "White River Spring" stock is represented by fingerlings originating from the White River.</v>
          </cell>
          <cell r="Q45" t="str">
            <v>a\  Preterminal So. U.S. Rate from Appendix C in Puget Sound Comprehensive Chinook Management Plan.</v>
          </cell>
        </row>
        <row r="46">
          <cell r="Q46" t="str">
            <v>b\  Preterminal Southern US Fishery Exploitation Rate.</v>
          </cell>
        </row>
        <row r="47">
          <cell r="A47" t="str">
            <v>a\  Total exploitation rate unless noted otherwise.</v>
          </cell>
          <cell r="Q47" t="str">
            <v>c\  So. U.S. rate; Rate in parentheses is Dungeness spring/early which is rate from Appendix C</v>
          </cell>
        </row>
        <row r="48">
          <cell r="Q48" t="str">
            <v>=</v>
          </cell>
          <cell r="R48" t="str">
            <v>=</v>
          </cell>
          <cell r="S48" t="str">
            <v>=</v>
          </cell>
          <cell r="T48" t="str">
            <v>=</v>
          </cell>
          <cell r="U48" t="str">
            <v>=</v>
          </cell>
          <cell r="V48" t="str">
            <v>=</v>
          </cell>
          <cell r="W48" t="str">
            <v>=</v>
          </cell>
          <cell r="X48" t="str">
            <v>=</v>
          </cell>
          <cell r="Y48" t="str">
            <v>=</v>
          </cell>
        </row>
        <row r="50">
          <cell r="A50" t="str">
            <v>=</v>
          </cell>
          <cell r="B50" t="str">
            <v>=</v>
          </cell>
          <cell r="C50" t="str">
            <v>=</v>
          </cell>
          <cell r="D50" t="str">
            <v>=</v>
          </cell>
          <cell r="E50" t="str">
            <v>=</v>
          </cell>
          <cell r="F50" t="str">
            <v>=</v>
          </cell>
          <cell r="G50" t="str">
            <v>=</v>
          </cell>
          <cell r="H50" t="str">
            <v>=</v>
          </cell>
          <cell r="I50" t="str">
            <v>=</v>
          </cell>
          <cell r="J50" t="str">
            <v>=</v>
          </cell>
          <cell r="K50" t="str">
            <v>=</v>
          </cell>
          <cell r="L50" t="str">
            <v>=</v>
          </cell>
          <cell r="M50" t="str">
            <v>=</v>
          </cell>
          <cell r="N50" t="str">
            <v>=</v>
          </cell>
          <cell r="O50" t="str">
            <v>=</v>
          </cell>
        </row>
      </sheetData>
      <sheetData sheetId="7">
        <row r="1">
          <cell r="A1" t="str">
            <v>TABLE 6A.  Guidelines And Predicted Exploitation Rates For KEY NATURAL PUGET SOUND Chinook Stocks,</v>
          </cell>
          <cell r="K1" t="str">
            <v>=</v>
          </cell>
          <cell r="L1" t="str">
            <v>=</v>
          </cell>
          <cell r="M1" t="str">
            <v>=</v>
          </cell>
          <cell r="N1" t="str">
            <v>=</v>
          </cell>
          <cell r="O1" t="str">
            <v>Table 6A</v>
          </cell>
          <cell r="Q1" t="str">
            <v>TABLE 6B.  Guidelines And Predicted Exploitation Rates For OTHER  PUGET SOUND Natural/Hatchery Aggregate Chinook Stocks,</v>
          </cell>
        </row>
        <row r="2">
          <cell r="C2" t="str">
            <v xml:space="preserve"> And Proportion of the  total AEQ Mortality Occurring in Each Fishery Aggregate.</v>
          </cell>
          <cell r="O2">
            <v>39552.74336296296</v>
          </cell>
          <cell r="S2" t="str">
            <v xml:space="preserve"> And Proportion of the  total AEQ Mortality Occurring in Each Fishery Aggregate.</v>
          </cell>
        </row>
        <row r="3">
          <cell r="A3" t="str">
            <v>FRAM Run Number:</v>
          </cell>
          <cell r="B3">
            <v>2008</v>
          </cell>
          <cell r="L3" t="str">
            <v>Version:</v>
          </cell>
          <cell r="M3">
            <v>5.3</v>
          </cell>
          <cell r="O3">
            <v>39552.74336296296</v>
          </cell>
          <cell r="Q3" t="str">
            <v>FRAM Run Number:</v>
          </cell>
          <cell r="R3">
            <v>2008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Q4" t="str">
            <v>Run Description:</v>
          </cell>
          <cell r="R4" t="str">
            <v>2008 Final PFMC NT Ocean Troll 40K T Troll 37.5K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N5" t="str">
            <v>=</v>
          </cell>
          <cell r="O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Total Mortality</v>
          </cell>
          <cell r="D6" t="str">
            <v xml:space="preserve">              SKAGIT</v>
          </cell>
          <cell r="F6" t="str">
            <v xml:space="preserve">      STILLAGUAMISH</v>
          </cell>
          <cell r="H6" t="str">
            <v xml:space="preserve">       SNOHOMISH</v>
          </cell>
          <cell r="J6" t="str">
            <v xml:space="preserve">        NOOKSACK \2</v>
          </cell>
          <cell r="L6" t="str">
            <v xml:space="preserve">              SKAGIT</v>
          </cell>
          <cell r="N6" t="str">
            <v xml:space="preserve">     WHITE RIVER \3</v>
          </cell>
          <cell r="Q6" t="str">
            <v>STOCK-&gt;</v>
          </cell>
          <cell r="T6" t="str">
            <v>Total Mortality</v>
          </cell>
          <cell r="U6" t="str">
            <v xml:space="preserve">    NOOKSACK N&amp;H</v>
          </cell>
          <cell r="W6" t="str">
            <v xml:space="preserve">      TULALIP H</v>
          </cell>
          <cell r="Y6" t="str">
            <v xml:space="preserve">     HOOD CANAL N&amp;H</v>
          </cell>
        </row>
        <row r="7">
          <cell r="C7" t="str">
            <v>All Stocks</v>
          </cell>
          <cell r="D7" t="str">
            <v xml:space="preserve">         Summer/Fall</v>
          </cell>
          <cell r="F7" t="str">
            <v xml:space="preserve">        Summer/Fall</v>
          </cell>
          <cell r="H7" t="str">
            <v xml:space="preserve">          Summer/Fall</v>
          </cell>
          <cell r="J7" t="str">
            <v xml:space="preserve">                  Early</v>
          </cell>
          <cell r="L7" t="str">
            <v xml:space="preserve">               Spring</v>
          </cell>
          <cell r="N7" t="str">
            <v xml:space="preserve">                Spring</v>
          </cell>
          <cell r="T7" t="str">
            <v>All Stocks</v>
          </cell>
          <cell r="U7" t="str">
            <v xml:space="preserve">          Summer/Fall</v>
          </cell>
          <cell r="W7" t="str">
            <v xml:space="preserve">          Summer/Fall</v>
          </cell>
          <cell r="Y7" t="str">
            <v>Summer/Fall Aggregate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Exploitation Rate Objective  \a</v>
          </cell>
          <cell r="D9" t="str">
            <v>No Crit</v>
          </cell>
          <cell r="E9">
            <v>0.5</v>
          </cell>
          <cell r="G9">
            <v>0.25</v>
          </cell>
          <cell r="I9">
            <v>0.21</v>
          </cell>
          <cell r="J9" t="str">
            <v>App. C</v>
          </cell>
          <cell r="K9">
            <v>7.0000000000000007E-2</v>
          </cell>
          <cell r="L9" t="str">
            <v>No Crit</v>
          </cell>
          <cell r="M9">
            <v>0.38</v>
          </cell>
          <cell r="O9">
            <v>0.2</v>
          </cell>
          <cell r="Q9" t="str">
            <v>Exploitation Rate Objective</v>
          </cell>
          <cell r="V9" t="str">
            <v>n/a</v>
          </cell>
          <cell r="X9" t="str">
            <v>n/a</v>
          </cell>
        </row>
        <row r="10">
          <cell r="A10" t="str">
            <v>Predicted Expl Rate - All Fisheries</v>
          </cell>
          <cell r="E10">
            <v>0.47086204554239336</v>
          </cell>
          <cell r="G10">
            <v>0.35890068493150684</v>
          </cell>
          <cell r="I10">
            <v>0.25394872697460902</v>
          </cell>
          <cell r="K10">
            <v>0.24065447038724372</v>
          </cell>
          <cell r="M10">
            <v>0.32395426232168534</v>
          </cell>
          <cell r="O10">
            <v>0.1596093869438924</v>
          </cell>
          <cell r="Q10" t="str">
            <v>Predicted Expl Rate - All Fisheries</v>
          </cell>
          <cell r="V10">
            <v>0.84555016539759897</v>
          </cell>
          <cell r="X10">
            <v>1.0003532266184034</v>
          </cell>
        </row>
        <row r="11">
          <cell r="A11" t="str">
            <v>Predicted Expl Rate  - Southern U.S. Fisheries</v>
          </cell>
          <cell r="D11"/>
          <cell r="E11">
            <v>0.15840293476857292</v>
          </cell>
          <cell r="G11">
            <v>0.18538470319634701</v>
          </cell>
          <cell r="I11">
            <v>0.12828150518856049</v>
          </cell>
          <cell r="K11">
            <v>5.0734197038724366E-2</v>
          </cell>
          <cell r="L11"/>
          <cell r="M11">
            <v>0.18985749866863996</v>
          </cell>
          <cell r="O11">
            <v>0.13866457728176124</v>
          </cell>
          <cell r="Q11" t="str">
            <v>Predicted Expl Rate  - Southern U.S. Fisheries</v>
          </cell>
          <cell r="V11">
            <v>0.66344520460099421</v>
          </cell>
          <cell r="X11">
            <v>0.90769239060935425</v>
          </cell>
        </row>
        <row r="12">
          <cell r="A12" t="str">
            <v>-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-</v>
          </cell>
          <cell r="O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</row>
        <row r="13">
          <cell r="A13" t="str">
            <v>FISHERY AGGREGATE</v>
          </cell>
          <cell r="D13" t="str">
            <v>% MORT</v>
          </cell>
          <cell r="E13" t="str">
            <v>ExplRate</v>
          </cell>
          <cell r="F13" t="str">
            <v>% MORT</v>
          </cell>
          <cell r="G13" t="str">
            <v>ExplRate</v>
          </cell>
          <cell r="H13" t="str">
            <v>% MORT</v>
          </cell>
          <cell r="I13" t="str">
            <v>ExplRate</v>
          </cell>
          <cell r="J13" t="str">
            <v>% MORT</v>
          </cell>
          <cell r="K13" t="str">
            <v>ExplRate</v>
          </cell>
          <cell r="L13" t="str">
            <v>% MORT</v>
          </cell>
          <cell r="M13" t="str">
            <v>ExplRate</v>
          </cell>
          <cell r="N13" t="str">
            <v>% MORT</v>
          </cell>
          <cell r="O13" t="str">
            <v>ExplRate</v>
          </cell>
          <cell r="Q13" t="str">
            <v>FISHERY AGGREGATE:</v>
          </cell>
          <cell r="U13" t="str">
            <v>% MORT</v>
          </cell>
          <cell r="V13" t="str">
            <v>ExplRate</v>
          </cell>
          <cell r="W13" t="str">
            <v>% MORT</v>
          </cell>
          <cell r="X13" t="str">
            <v>ExplRate</v>
          </cell>
          <cell r="Y13" t="str">
            <v>% MORT</v>
          </cell>
        </row>
        <row r="14">
          <cell r="A14" t="str">
            <v>-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-</v>
          </cell>
          <cell r="O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</row>
        <row r="15">
          <cell r="A15" t="str">
            <v>Alaska</v>
          </cell>
          <cell r="C15">
            <v>204778</v>
          </cell>
          <cell r="D15">
            <v>3.8181406076009054E-2</v>
          </cell>
          <cell r="E15">
            <v>1.797817496663439E-2</v>
          </cell>
          <cell r="F15">
            <v>6.3613838554439127E-3</v>
          </cell>
          <cell r="G15">
            <v>2.2831050228310501E-3</v>
          </cell>
          <cell r="H15">
            <v>1.7989746565101175E-2</v>
          </cell>
          <cell r="I15">
            <v>4.5684732388032888E-3</v>
          </cell>
          <cell r="J15">
            <v>0.15026411580512283</v>
          </cell>
          <cell r="K15">
            <v>3.6161731207289292E-2</v>
          </cell>
          <cell r="L15">
            <v>6.6229973425020235E-3</v>
          </cell>
          <cell r="M15">
            <v>2.1455482184487254E-3</v>
          </cell>
          <cell r="N15">
            <v>0</v>
          </cell>
          <cell r="O15">
            <v>0</v>
          </cell>
          <cell r="Q15" t="str">
            <v>Alaska</v>
          </cell>
          <cell r="T15">
            <v>204778</v>
          </cell>
          <cell r="U15">
            <v>1.3103696176257685E-3</v>
          </cell>
          <cell r="V15">
            <v>1.1079832469154571E-3</v>
          </cell>
          <cell r="W15">
            <v>2.466429158673609E-3</v>
          </cell>
          <cell r="X15">
            <v>2.4673003671048591E-3</v>
          </cell>
          <cell r="Y15">
            <v>0</v>
          </cell>
        </row>
        <row r="16">
          <cell r="A16" t="str">
            <v xml:space="preserve">Canada: </v>
          </cell>
          <cell r="C16">
            <v>433417</v>
          </cell>
          <cell r="D16">
            <v>0.62540809690441035</v>
          </cell>
          <cell r="E16">
            <v>0.29448093580718604</v>
          </cell>
          <cell r="F16">
            <v>0.47710378915829349</v>
          </cell>
          <cell r="G16">
            <v>0.17123287671232876</v>
          </cell>
          <cell r="H16">
            <v>0.47686298722558013</v>
          </cell>
          <cell r="I16">
            <v>0.12109874854724531</v>
          </cell>
          <cell r="J16">
            <v>0.63891828767532544</v>
          </cell>
          <cell r="K16">
            <v>0.15375854214123008</v>
          </cell>
          <cell r="L16">
            <v>0.40731433656387439</v>
          </cell>
          <cell r="M16">
            <v>0.13195121543459659</v>
          </cell>
          <cell r="N16">
            <v>0.13122542516558824</v>
          </cell>
          <cell r="O16">
            <v>2.0944809662131171E-2</v>
          </cell>
          <cell r="Q16" t="str">
            <v>Canada</v>
          </cell>
          <cell r="T16">
            <v>433417</v>
          </cell>
          <cell r="U16">
            <v>0.20530683973300881</v>
          </cell>
          <cell r="V16">
            <v>0.17359723229350393</v>
          </cell>
          <cell r="W16">
            <v>7.4815017813099474E-2</v>
          </cell>
          <cell r="X16">
            <v>7.4841444468847385E-2</v>
          </cell>
          <cell r="Y16">
            <v>0.29825803748700952</v>
          </cell>
        </row>
        <row r="17">
          <cell r="A17" t="str">
            <v>S. Of Falcon Ocean</v>
          </cell>
          <cell r="C17">
            <v>120832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Q17" t="str">
            <v>S. Of Falcon Ocean</v>
          </cell>
          <cell r="T17">
            <v>120832</v>
          </cell>
          <cell r="U17">
            <v>1.4507663623713866E-3</v>
          </cell>
          <cell r="V17">
            <v>1.2266957376563989E-3</v>
          </cell>
          <cell r="W17">
            <v>1.9183337900794736E-3</v>
          </cell>
          <cell r="X17">
            <v>1.9190113966371125E-3</v>
          </cell>
          <cell r="Y17">
            <v>1.0632599142589919E-3</v>
          </cell>
        </row>
        <row r="19">
          <cell r="A19" t="str">
            <v>NOF Ocean Troll:</v>
          </cell>
          <cell r="B19" t="str">
            <v>Nontreaty</v>
          </cell>
          <cell r="C19">
            <v>25476</v>
          </cell>
          <cell r="D19">
            <v>2.3342344325944404E-3</v>
          </cell>
          <cell r="E19">
            <v>1.0991023997069061E-3</v>
          </cell>
          <cell r="F19">
            <v>0</v>
          </cell>
          <cell r="G19">
            <v>0</v>
          </cell>
          <cell r="H19">
            <v>9.7550332285358601E-3</v>
          </cell>
          <cell r="I19">
            <v>2.4772782699816918E-3</v>
          </cell>
          <cell r="J19">
            <v>4.732728056854262E-3</v>
          </cell>
          <cell r="K19">
            <v>1.1389521640091116E-3</v>
          </cell>
          <cell r="L19">
            <v>5.5191644520850187E-3</v>
          </cell>
          <cell r="M19">
            <v>1.787956848707271E-3</v>
          </cell>
          <cell r="N19">
            <v>4.7892490936346085E-3</v>
          </cell>
          <cell r="O19">
            <v>7.6440911175661218E-4</v>
          </cell>
          <cell r="Q19" t="str">
            <v>NOF Ocean Troll:</v>
          </cell>
          <cell r="R19" t="str">
            <v>Nontreaty</v>
          </cell>
          <cell r="T19">
            <v>25476</v>
          </cell>
          <cell r="U19">
            <v>7.3474296416873456E-3</v>
          </cell>
          <cell r="V19">
            <v>6.2126203487759563E-3</v>
          </cell>
          <cell r="W19">
            <v>5.2069060016442853E-3</v>
          </cell>
          <cell r="X19">
            <v>5.2087452194435908E-3</v>
          </cell>
          <cell r="Y19">
            <v>8.260711641550629E-3</v>
          </cell>
        </row>
        <row r="20">
          <cell r="B20" t="str">
            <v>Treaty</v>
          </cell>
          <cell r="C20">
            <v>43653</v>
          </cell>
          <cell r="D20">
            <v>4.835199896088483E-3</v>
          </cell>
          <cell r="E20">
            <v>2.276712113678591E-3</v>
          </cell>
          <cell r="F20">
            <v>2.5445535421775651E-2</v>
          </cell>
          <cell r="G20">
            <v>9.1324200913242004E-3</v>
          </cell>
          <cell r="H20">
            <v>5.3944253757501781E-2</v>
          </cell>
          <cell r="I20">
            <v>1.3699074569312847E-2</v>
          </cell>
          <cell r="J20">
            <v>3.6678642440620531E-2</v>
          </cell>
          <cell r="K20">
            <v>8.8268792710706149E-3</v>
          </cell>
          <cell r="L20">
            <v>3.8634151164595135E-2</v>
          </cell>
          <cell r="M20">
            <v>1.2515697940950896E-2</v>
          </cell>
          <cell r="N20">
            <v>3.1609044017988412E-2</v>
          </cell>
          <cell r="O20">
            <v>5.0451001375936399E-3</v>
          </cell>
          <cell r="R20" t="str">
            <v>Treaty</v>
          </cell>
          <cell r="T20">
            <v>43653</v>
          </cell>
          <cell r="U20">
            <v>2.0825517137266679E-2</v>
          </cell>
          <cell r="V20">
            <v>1.7609019459906373E-2</v>
          </cell>
          <cell r="W20">
            <v>3.535215127432173E-2</v>
          </cell>
          <cell r="X20">
            <v>3.5364638595169647E-2</v>
          </cell>
          <cell r="Y20">
            <v>2.3282665814799465E-2</v>
          </cell>
        </row>
        <row r="22">
          <cell r="A22" t="str">
            <v>Ntrty NOF Ocean &amp; Buoy10 Spt</v>
          </cell>
          <cell r="C22">
            <v>22336</v>
          </cell>
          <cell r="D22">
            <v>2.9455815458929841E-3</v>
          </cell>
          <cell r="E22">
            <v>1.3869625520110957E-3</v>
          </cell>
          <cell r="F22">
            <v>6.3613838554439127E-3</v>
          </cell>
          <cell r="G22">
            <v>2.2831050228310501E-3</v>
          </cell>
          <cell r="H22">
            <v>1.1219537506177899E-3</v>
          </cell>
          <cell r="I22">
            <v>2.8491872669377568E-4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Q22" t="str">
            <v>Ntrty NOF Ocean &amp; Buoy10 Spt</v>
          </cell>
          <cell r="T22">
            <v>22336</v>
          </cell>
          <cell r="U22">
            <v>3.5099186186404513E-3</v>
          </cell>
          <cell r="V22">
            <v>2.9678122685235456E-3</v>
          </cell>
          <cell r="W22">
            <v>0</v>
          </cell>
          <cell r="X22">
            <v>0</v>
          </cell>
          <cell r="Y22">
            <v>8.8604992854915982E-3</v>
          </cell>
        </row>
        <row r="24">
          <cell r="A24" t="str">
            <v>Pgt Snd Trty Troll</v>
          </cell>
          <cell r="C24">
            <v>9928</v>
          </cell>
          <cell r="D24">
            <v>1.0559631956974847E-3</v>
          </cell>
          <cell r="E24">
            <v>4.9721299034360034E-4</v>
          </cell>
          <cell r="F24">
            <v>6.3613838554439125E-2</v>
          </cell>
          <cell r="G24">
            <v>2.2831050228310501E-2</v>
          </cell>
          <cell r="H24">
            <v>4.5615238265505134E-2</v>
          </cell>
          <cell r="I24">
            <v>1.1583931688168502E-2</v>
          </cell>
          <cell r="J24">
            <v>9.4654561137085241E-3</v>
          </cell>
          <cell r="K24">
            <v>2.2779043280182231E-3</v>
          </cell>
          <cell r="L24">
            <v>5.5191644520850187E-3</v>
          </cell>
          <cell r="M24">
            <v>1.787956848707271E-3</v>
          </cell>
          <cell r="N24">
            <v>4.7892490936346085E-3</v>
          </cell>
          <cell r="O24">
            <v>7.6440911175661218E-4</v>
          </cell>
          <cell r="Q24" t="str">
            <v>Pgt Snd Trty Troll</v>
          </cell>
          <cell r="T24">
            <v>9928</v>
          </cell>
          <cell r="U24">
            <v>7.0666361521961084E-3</v>
          </cell>
          <cell r="V24">
            <v>5.9751953672940719E-3</v>
          </cell>
          <cell r="W24">
            <v>1.8909290216497669E-2</v>
          </cell>
          <cell r="X24">
            <v>1.8915969481137253E-2</v>
          </cell>
          <cell r="Y24">
            <v>7.9335547448555546E-3</v>
          </cell>
        </row>
        <row r="25">
          <cell r="A25" t="str">
            <v>Pgt Snd 6 Sport</v>
          </cell>
          <cell r="C25">
            <v>1727</v>
          </cell>
          <cell r="D25">
            <v>5.5577010299867624E-4</v>
          </cell>
          <cell r="E25">
            <v>2.6169104754926334E-4</v>
          </cell>
          <cell r="F25">
            <v>6.3613838554439127E-3</v>
          </cell>
          <cell r="G25">
            <v>2.2831050228310501E-3</v>
          </cell>
          <cell r="H25">
            <v>5.8753461844659139E-3</v>
          </cell>
          <cell r="I25">
            <v>1.4920366840802451E-3</v>
          </cell>
          <cell r="J25">
            <v>0</v>
          </cell>
          <cell r="K25">
            <v>0</v>
          </cell>
          <cell r="L25">
            <v>3.3114986712510118E-3</v>
          </cell>
          <cell r="M25">
            <v>1.0727741092243627E-3</v>
          </cell>
          <cell r="N25">
            <v>9.5784981872692164E-4</v>
          </cell>
          <cell r="O25">
            <v>1.5288182235132243E-4</v>
          </cell>
          <cell r="Q25" t="str">
            <v>Pgt Snd 6 Sport</v>
          </cell>
          <cell r="T25">
            <v>1727</v>
          </cell>
          <cell r="U25">
            <v>2.6675381501667433E-3</v>
          </cell>
          <cell r="V25">
            <v>2.2555373240778949E-3</v>
          </cell>
          <cell r="W25">
            <v>3.0145245272677444E-3</v>
          </cell>
          <cell r="X25">
            <v>3.0155893375726052E-3</v>
          </cell>
          <cell r="Y25">
            <v>2.0174675296196257E-3</v>
          </cell>
        </row>
        <row r="26">
          <cell r="A26" t="str">
            <v>Pgt Snd 5 Sport</v>
          </cell>
          <cell r="C26">
            <v>6496</v>
          </cell>
          <cell r="D26">
            <v>2.223080411994705E-3</v>
          </cell>
          <cell r="E26">
            <v>1.0467641901970534E-3</v>
          </cell>
          <cell r="F26">
            <v>1.5903459638609781E-2</v>
          </cell>
          <cell r="G26">
            <v>5.7077625570776253E-3</v>
          </cell>
          <cell r="H26">
            <v>1.226451817862252E-2</v>
          </cell>
          <cell r="I26">
            <v>3.1145587784181393E-3</v>
          </cell>
          <cell r="J26">
            <v>0</v>
          </cell>
          <cell r="K26">
            <v>0</v>
          </cell>
          <cell r="L26">
            <v>4.4153315616680157E-3</v>
          </cell>
          <cell r="M26">
            <v>1.4303654789658169E-3</v>
          </cell>
          <cell r="N26">
            <v>9.5784981872692164E-4</v>
          </cell>
          <cell r="O26">
            <v>1.5288182235132243E-4</v>
          </cell>
          <cell r="Q26" t="str">
            <v>Pgt Snd 5 Sport</v>
          </cell>
          <cell r="T26">
            <v>6496</v>
          </cell>
          <cell r="U26">
            <v>1.0857348260327797E-2</v>
          </cell>
          <cell r="V26">
            <v>9.180432617299502E-3</v>
          </cell>
          <cell r="W26">
            <v>1.0413812003288571E-2</v>
          </cell>
          <cell r="X26">
            <v>1.0417490438887182E-2</v>
          </cell>
          <cell r="Y26">
            <v>6.2159810372064148E-3</v>
          </cell>
        </row>
        <row r="27">
          <cell r="A27" t="str">
            <v>Pgt Snd 7 Sport</v>
          </cell>
          <cell r="C27">
            <v>4512</v>
          </cell>
          <cell r="D27">
            <v>3.9459677312906017E-3</v>
          </cell>
          <cell r="E27">
            <v>1.8580064375997697E-3</v>
          </cell>
          <cell r="F27">
            <v>3.8168303132663478E-2</v>
          </cell>
          <cell r="G27">
            <v>1.3698630136986301E-2</v>
          </cell>
          <cell r="H27">
            <v>3.7213078124262944E-2</v>
          </cell>
          <cell r="I27">
            <v>9.4502138164632449E-3</v>
          </cell>
          <cell r="J27">
            <v>9.4654561137085241E-3</v>
          </cell>
          <cell r="K27">
            <v>2.2779043280182231E-3</v>
          </cell>
          <cell r="L27">
            <v>1.1038328904170037E-2</v>
          </cell>
          <cell r="M27">
            <v>3.5759136974145419E-3</v>
          </cell>
          <cell r="N27">
            <v>9.5784981872692164E-4</v>
          </cell>
          <cell r="O27">
            <v>1.5288182235132243E-4</v>
          </cell>
          <cell r="Q27" t="str">
            <v>Pgt Snd 7 Sport</v>
          </cell>
          <cell r="Y27">
            <v>1.8702469261068423E-2</v>
          </cell>
        </row>
        <row r="28">
          <cell r="A28" t="str">
            <v>Pgt Snd 8-13 Sport</v>
          </cell>
          <cell r="C28">
            <v>48599</v>
          </cell>
          <cell r="D28">
            <v>2.5009654634940429E-2</v>
          </cell>
          <cell r="E28">
            <v>1.177609713971685E-2</v>
          </cell>
          <cell r="F28">
            <v>0.2544553542177565</v>
          </cell>
          <cell r="G28">
            <v>9.1324200913242004E-2</v>
          </cell>
          <cell r="H28">
            <v>0.21520737397563272</v>
          </cell>
          <cell r="I28">
            <v>5.4651638656660534E-2</v>
          </cell>
          <cell r="J28">
            <v>4.732728056854262E-3</v>
          </cell>
          <cell r="K28">
            <v>1.1389521640091116E-3</v>
          </cell>
          <cell r="L28">
            <v>5.1880145849599178E-2</v>
          </cell>
          <cell r="M28">
            <v>1.6806794377848346E-2</v>
          </cell>
          <cell r="N28">
            <v>3.7356142930349945E-2</v>
          </cell>
          <cell r="O28">
            <v>5.9623910717015744E-3</v>
          </cell>
          <cell r="Q28" t="str">
            <v>Pgt Snd 8-13 Sport</v>
          </cell>
          <cell r="T28">
            <v>48599</v>
          </cell>
          <cell r="U28">
            <v>8.0494133654154358E-3</v>
          </cell>
          <cell r="V28">
            <v>6.8061828024806653E-3</v>
          </cell>
          <cell r="W28">
            <v>0.31981364757467801</v>
          </cell>
          <cell r="X28">
            <v>0.31992661426793007</v>
          </cell>
          <cell r="Y28">
            <v>6.9329999024631189E-2</v>
          </cell>
        </row>
        <row r="30">
          <cell r="A30" t="str">
            <v>Out-of-Region \1 Net:</v>
          </cell>
          <cell r="B30" t="str">
            <v>Nontreaty</v>
          </cell>
          <cell r="C30">
            <v>1334</v>
          </cell>
          <cell r="D30">
            <v>1.7284450203258833E-2</v>
          </cell>
          <cell r="E30">
            <v>8.1385915787820905E-3</v>
          </cell>
          <cell r="F30">
            <v>1.5903459638609781E-2</v>
          </cell>
          <cell r="G30">
            <v>5.7077625570776253E-3</v>
          </cell>
          <cell r="H30">
            <v>3.1432034096572525E-2</v>
          </cell>
          <cell r="I30">
            <v>7.9821250450470976E-3</v>
          </cell>
          <cell r="J30">
            <v>1.1831820142135655E-3</v>
          </cell>
          <cell r="K30">
            <v>2.8473804100227789E-4</v>
          </cell>
          <cell r="L30">
            <v>3.3114986712510119E-2</v>
          </cell>
          <cell r="M30">
            <v>1.0727741092243627E-2</v>
          </cell>
          <cell r="N30">
            <v>1.0536348005996139E-2</v>
          </cell>
          <cell r="O30">
            <v>1.6817000458645467E-3</v>
          </cell>
          <cell r="Q30" t="str">
            <v>Out-of-Region \1 Net:</v>
          </cell>
          <cell r="R30" t="str">
            <v>Nontreaty</v>
          </cell>
          <cell r="T30">
            <v>1334</v>
          </cell>
          <cell r="U30">
            <v>6.832641577620078E-3</v>
          </cell>
          <cell r="V30">
            <v>5.7773412160591689E-3</v>
          </cell>
          <cell r="W30">
            <v>1.5894765689229925E-2</v>
          </cell>
          <cell r="X30">
            <v>1.5900380143564645E-2</v>
          </cell>
          <cell r="Y30">
            <v>3.7623043119933558E-3</v>
          </cell>
        </row>
        <row r="31">
          <cell r="B31" t="str">
            <v xml:space="preserve">Treaty </v>
          </cell>
          <cell r="C31">
            <v>6286</v>
          </cell>
          <cell r="D31">
            <v>2.4842923604040827E-2</v>
          </cell>
          <cell r="E31">
            <v>1.1697589825452071E-2</v>
          </cell>
          <cell r="F31">
            <v>6.0433146626717171E-2</v>
          </cell>
          <cell r="G31">
            <v>2.1689497716894976E-2</v>
          </cell>
          <cell r="H31">
            <v>5.0924771502597249E-2</v>
          </cell>
          <cell r="I31">
            <v>1.2932280894557419E-2</v>
          </cell>
          <cell r="J31">
            <v>4.732728056854262E-3</v>
          </cell>
          <cell r="K31">
            <v>1.1389521640091116E-3</v>
          </cell>
          <cell r="L31">
            <v>8.2787466781275285E-2</v>
          </cell>
          <cell r="M31">
            <v>2.6819352730609064E-2</v>
          </cell>
          <cell r="N31">
            <v>8.6206483685422938E-3</v>
          </cell>
          <cell r="O31">
            <v>1.3759364011619018E-3</v>
          </cell>
          <cell r="R31" t="str">
            <v>Treaty</v>
          </cell>
          <cell r="T31">
            <v>6286</v>
          </cell>
          <cell r="U31">
            <v>1.6005228901000458E-2</v>
          </cell>
          <cell r="V31">
            <v>1.3533223944467369E-2</v>
          </cell>
          <cell r="W31">
            <v>1.3702384214853383E-2</v>
          </cell>
          <cell r="X31">
            <v>1.370722426169366E-2</v>
          </cell>
          <cell r="Y31">
            <v>3.0752748289336995E-2</v>
          </cell>
        </row>
        <row r="33">
          <cell r="A33" t="str">
            <v>Local Terminal Net:</v>
          </cell>
          <cell r="B33" t="str">
            <v>Nontreaty</v>
          </cell>
          <cell r="C33" t="str">
            <v>na</v>
          </cell>
          <cell r="D33">
            <v>5.5577010299867628E-5</v>
          </cell>
          <cell r="E33">
            <v>2.6169104754926335E-5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Q33" t="str">
            <v>Local Terminal Net:</v>
          </cell>
          <cell r="R33" t="str">
            <v>Nontreaty</v>
          </cell>
          <cell r="T33" t="str">
            <v>na</v>
          </cell>
          <cell r="U33">
            <v>0.25804921684244597</v>
          </cell>
          <cell r="V33">
            <v>0.21819355798185108</v>
          </cell>
          <cell r="W33">
            <v>8.2214305289120303E-4</v>
          </cell>
          <cell r="X33">
            <v>8.2243345570161969E-4</v>
          </cell>
          <cell r="Y33">
            <v>1.3631537362294768E-4</v>
          </cell>
        </row>
        <row r="34">
          <cell r="B34" t="str">
            <v xml:space="preserve">Treaty </v>
          </cell>
          <cell r="C34" t="str">
            <v>na</v>
          </cell>
          <cell r="D34">
            <v>1.9007337522554724E-2</v>
          </cell>
          <cell r="E34">
            <v>8.9498338261848054E-3</v>
          </cell>
          <cell r="F34">
            <v>6.3613838554439127E-3</v>
          </cell>
          <cell r="G34">
            <v>2.2831050228310501E-3</v>
          </cell>
          <cell r="H34">
            <v>2.4794613733511332E-2</v>
          </cell>
          <cell r="I34">
            <v>6.2965605934523607E-3</v>
          </cell>
          <cell r="J34">
            <v>6.3891828767532549E-2</v>
          </cell>
          <cell r="K34">
            <v>1.5375854214123007E-2</v>
          </cell>
          <cell r="L34">
            <v>1.1038328904170039E-3</v>
          </cell>
          <cell r="M34">
            <v>3.5759136974145424E-4</v>
          </cell>
          <cell r="N34">
            <v>0</v>
          </cell>
          <cell r="O34">
            <v>0</v>
          </cell>
          <cell r="R34" t="str">
            <v xml:space="preserve">Treaty </v>
          </cell>
          <cell r="T34" t="str">
            <v>na</v>
          </cell>
          <cell r="U34">
            <v>0.22805111238179895</v>
          </cell>
          <cell r="V34">
            <v>0.19282865579353653</v>
          </cell>
          <cell r="W34">
            <v>0.48232392436283911</v>
          </cell>
          <cell r="X34">
            <v>0.48249429401161686</v>
          </cell>
          <cell r="Y34">
            <v>3.4569578750779532E-2</v>
          </cell>
        </row>
        <row r="36">
          <cell r="A36" t="str">
            <v>Freshwater Sport:</v>
          </cell>
          <cell r="B36" t="str">
            <v>Nontreaty</v>
          </cell>
          <cell r="C36" t="str">
            <v>na</v>
          </cell>
          <cell r="D36">
            <v>1.3706594749717711E-3</v>
          </cell>
          <cell r="E36">
            <v>6.4539152412727103E-4</v>
          </cell>
          <cell r="F36">
            <v>0</v>
          </cell>
          <cell r="G36">
            <v>0</v>
          </cell>
          <cell r="H36">
            <v>1.6999051411493212E-2</v>
          </cell>
          <cell r="I36">
            <v>4.3168874657246318E-3</v>
          </cell>
          <cell r="J36">
            <v>0</v>
          </cell>
          <cell r="K36">
            <v>0</v>
          </cell>
          <cell r="L36">
            <v>3.7772780630470189E-2</v>
          </cell>
          <cell r="M36">
            <v>1.2236653284982815E-2</v>
          </cell>
          <cell r="N36">
            <v>0</v>
          </cell>
          <cell r="O36">
            <v>0</v>
          </cell>
          <cell r="Q36" t="str">
            <v>Freshwater Sport:  \2</v>
          </cell>
          <cell r="R36" t="str">
            <v>Nontreaty</v>
          </cell>
          <cell r="T36" t="str">
            <v>na</v>
          </cell>
          <cell r="U36">
            <v>0.19487068170691788</v>
          </cell>
          <cell r="V36">
            <v>0.16477293714842728</v>
          </cell>
          <cell r="W36">
            <v>0</v>
          </cell>
          <cell r="X36">
            <v>0</v>
          </cell>
          <cell r="Y36">
            <v>9.5495553246462667E-2</v>
          </cell>
        </row>
        <row r="37">
          <cell r="A37" t="str">
            <v>Freshwater Net:</v>
          </cell>
          <cell r="B37" t="str">
            <v>Treaty</v>
          </cell>
          <cell r="C37" t="str">
            <v>na</v>
          </cell>
          <cell r="D37">
            <v>0.2309440972529567</v>
          </cell>
          <cell r="E37">
            <v>0.10874281003846861</v>
          </cell>
          <cell r="F37">
            <v>2.3527578189359313E-2</v>
          </cell>
          <cell r="G37">
            <v>8.4440639269406387E-3</v>
          </cell>
          <cell r="H37">
            <v>0</v>
          </cell>
          <cell r="I37">
            <v>0</v>
          </cell>
          <cell r="J37">
            <v>7.5934846899205322E-2</v>
          </cell>
          <cell r="K37">
            <v>1.8274060364464693E-2</v>
          </cell>
          <cell r="L37">
            <v>0.31096581402349743</v>
          </cell>
          <cell r="M37">
            <v>0.1007387008892445</v>
          </cell>
          <cell r="N37">
            <v>0.76820034386808489</v>
          </cell>
          <cell r="O37">
            <v>0.12261198593487237</v>
          </cell>
          <cell r="Q37" t="str">
            <v>Freshwater Net: \2</v>
          </cell>
          <cell r="R37" t="str">
            <v>Treaty</v>
          </cell>
          <cell r="T37" t="str">
            <v>na</v>
          </cell>
          <cell r="U37">
            <v>1.904794446236667E-2</v>
          </cell>
          <cell r="V37">
            <v>1.6105992590638416E-2</v>
          </cell>
          <cell r="W37">
            <v>0</v>
          </cell>
          <cell r="X37">
            <v>0</v>
          </cell>
          <cell r="Y37">
            <v>0.39135885428731298</v>
          </cell>
        </row>
        <row r="38">
          <cell r="A38" t="str">
            <v>-</v>
          </cell>
          <cell r="B38" t="str">
            <v>-</v>
          </cell>
          <cell r="C38" t="str">
            <v>-</v>
          </cell>
          <cell r="D38" t="str">
            <v>-</v>
          </cell>
          <cell r="E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-</v>
          </cell>
          <cell r="O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</row>
        <row r="39">
          <cell r="A39" t="str">
            <v>This table presents the proportion (in percent) of the total (landed + nonlanded) mortality for this stock occurring in the indicated fishery.</v>
          </cell>
          <cell r="Q39" t="str">
            <v>This table presents the proportion (in percent) of the total (landed + nonlanded) mortality for this stock occurring in the indicated fishery.</v>
          </cell>
        </row>
        <row r="40">
          <cell r="A40" t="str">
            <v>"Exploitation Rate" refers to the proportion of the population (defined as the sum of AEQ fishery-related mortality plus spawning escapement) killed in the specified fishery or groups of fisheries.</v>
          </cell>
          <cell r="Q40" t="str">
            <v>"Exploitation Rate" refers to the proportion of the population (defined as the sum of AEQ fishery-related mortality plus spawning escapement) killed in the specified fishery or groups of fisheries.</v>
          </cell>
        </row>
        <row r="41">
          <cell r="A41" t="str">
            <v>"AEQ" = "Adult Equivalent": Figures in this table are adjusted so they are comparable across age classes, and represent fish that would have contributed to escapement if they had not been caught.</v>
          </cell>
          <cell r="Q41" t="str">
            <v>"AEQ" = "Adult Equivalent": figures are adjusted so they are comparable across age classes, and represent fish that would have contributed to escapement if they had not been caught</v>
          </cell>
        </row>
        <row r="42">
          <cell r="Q42" t="str">
            <v>\1  "Out-of-Region" means all net fishery catches outside the local "region of origin", including pre-terminal and nonlocal terminal.</v>
          </cell>
        </row>
        <row r="43">
          <cell r="A43" t="str">
            <v>\1  "Out-of-Region" means all net fishery catches outside the local "region of origin", including pre-terminal and nonlocal terminal.</v>
          </cell>
          <cell r="Q43" t="str">
            <v>\2   Note that "freshwater sport" and "freshwater net" categories include Marine Area 9A and 12A net catches for both treaty and nontreaty in Hood Canal.</v>
          </cell>
        </row>
        <row r="44">
          <cell r="A44" t="str">
            <v>\2  "Nooksack Early" stock comprises an aggregation of North Fork and South Fork Early ("Spring" or "Native") stocks.  Appendix C reg's derives the So. U.S ER for this stock.</v>
          </cell>
        </row>
        <row r="45">
          <cell r="A45" t="str">
            <v>\3  "White River Spring" stock is represented by fingerlings originating from the White River.</v>
          </cell>
          <cell r="Q45" t="str">
            <v>a\  Preterminal So. U.S. Rate from Appendix C in Puget Sound Comprehensive Chinook Management Plan.</v>
          </cell>
        </row>
        <row r="46">
          <cell r="Q46" t="str">
            <v>b\  Preterminal Southern US Fishery Exploitation Rate.</v>
          </cell>
        </row>
        <row r="47">
          <cell r="A47" t="str">
            <v>a\  Total exploitation rate unless noted otherwise.</v>
          </cell>
          <cell r="Q47" t="str">
            <v>c\  So. U.S. rate; Rate in parentheses is Dungeness spring/early which is rate from Appendix C</v>
          </cell>
        </row>
        <row r="48">
          <cell r="Q48" t="str">
            <v>=</v>
          </cell>
          <cell r="R48" t="str">
            <v>=</v>
          </cell>
          <cell r="S48" t="str">
            <v>=</v>
          </cell>
          <cell r="T48" t="str">
            <v>=</v>
          </cell>
          <cell r="U48" t="str">
            <v>=</v>
          </cell>
          <cell r="V48" t="str">
            <v>=</v>
          </cell>
          <cell r="W48" t="str">
            <v>=</v>
          </cell>
          <cell r="X48" t="str">
            <v>=</v>
          </cell>
          <cell r="Y48" t="str">
            <v>=</v>
          </cell>
        </row>
        <row r="50">
          <cell r="A50" t="str">
            <v>=</v>
          </cell>
          <cell r="B50" t="str">
            <v>=</v>
          </cell>
          <cell r="C50" t="str">
            <v>=</v>
          </cell>
          <cell r="D50" t="str">
            <v>=</v>
          </cell>
          <cell r="E50" t="str">
            <v>=</v>
          </cell>
          <cell r="F50" t="str">
            <v>=</v>
          </cell>
          <cell r="G50" t="str">
            <v>=</v>
          </cell>
          <cell r="H50" t="str">
            <v>=</v>
          </cell>
          <cell r="I50" t="str">
            <v>=</v>
          </cell>
          <cell r="J50" t="str">
            <v>=</v>
          </cell>
          <cell r="K50" t="str">
            <v>=</v>
          </cell>
          <cell r="L50" t="str">
            <v>=</v>
          </cell>
          <cell r="M50" t="str">
            <v>=</v>
          </cell>
          <cell r="N50" t="str">
            <v>=</v>
          </cell>
          <cell r="O50" t="str">
            <v>=</v>
          </cell>
        </row>
        <row r="51">
          <cell r="C51">
            <v>929374</v>
          </cell>
          <cell r="D51">
            <v>0.99999999999999989</v>
          </cell>
          <cell r="E51">
            <v>0.4708620455423933</v>
          </cell>
          <cell r="F51">
            <v>1</v>
          </cell>
          <cell r="G51">
            <v>0.35890068493150684</v>
          </cell>
          <cell r="H51">
            <v>1.0000000000000002</v>
          </cell>
          <cell r="I51">
            <v>0.25394872697460913</v>
          </cell>
          <cell r="J51">
            <v>0.99999999999999978</v>
          </cell>
          <cell r="K51">
            <v>0.24065447038724377</v>
          </cell>
          <cell r="L51">
            <v>0.99999999999999989</v>
          </cell>
          <cell r="M51">
            <v>0.32395426232168523</v>
          </cell>
          <cell r="N51">
            <v>0.99999999999999989</v>
          </cell>
          <cell r="O51">
            <v>0.1596093869438924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924862</v>
          </cell>
          <cell r="U51">
            <v>0.99124860291085659</v>
          </cell>
          <cell r="V51">
            <v>0.83815042014141361</v>
          </cell>
          <cell r="W51">
            <v>0.98465332967936414</v>
          </cell>
          <cell r="X51">
            <v>0.98500113544530654</v>
          </cell>
          <cell r="Y51">
            <v>1</v>
          </cell>
        </row>
      </sheetData>
      <sheetData sheetId="8">
        <row r="1">
          <cell r="A1" t="str">
            <v>TABLE 6A.  Guidelines And Predicted Exploitation Rates For KEY NATURAL PUGET SOUND Chinook Stocks,</v>
          </cell>
          <cell r="K1" t="str">
            <v>=</v>
          </cell>
          <cell r="L1" t="str">
            <v>=</v>
          </cell>
          <cell r="M1" t="str">
            <v>=</v>
          </cell>
          <cell r="N1" t="str">
            <v>=</v>
          </cell>
          <cell r="O1" t="str">
            <v>Table 6A</v>
          </cell>
          <cell r="Q1" t="str">
            <v>TABLE 6B.  Guidelines And Predicted Exploitation Rates For OTHER  PUGET SOUND Natural/Hatchery Aggregate Chinook Stocks,</v>
          </cell>
        </row>
        <row r="2">
          <cell r="C2" t="str">
            <v xml:space="preserve"> And Proportion of the  total AEQ Mortality Occurring in Each Fishery Aggregate.</v>
          </cell>
          <cell r="O2">
            <v>39552.74336296296</v>
          </cell>
          <cell r="S2" t="str">
            <v xml:space="preserve"> And Proportion of the  total AEQ Mortality Occurring in Each Fishery Aggregate.</v>
          </cell>
        </row>
        <row r="3">
          <cell r="A3" t="str">
            <v>FRAM Run Number:</v>
          </cell>
          <cell r="B3">
            <v>2008</v>
          </cell>
          <cell r="L3" t="str">
            <v>Version:</v>
          </cell>
          <cell r="M3">
            <v>5.3</v>
          </cell>
          <cell r="O3">
            <v>39552.74336296296</v>
          </cell>
          <cell r="Q3" t="str">
            <v>FRAM Run Number:</v>
          </cell>
          <cell r="R3">
            <v>2008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Q4" t="str">
            <v>Run Description:</v>
          </cell>
          <cell r="R4" t="str">
            <v>2008 Final PFMC NT Ocean Troll 40K T Troll 37.5K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N5" t="str">
            <v>=</v>
          </cell>
          <cell r="O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Total Mortality</v>
          </cell>
          <cell r="D6" t="str">
            <v xml:space="preserve">              SKAGIT</v>
          </cell>
          <cell r="F6" t="str">
            <v xml:space="preserve">      STILLAGUAMISH</v>
          </cell>
          <cell r="H6" t="str">
            <v xml:space="preserve">       SNOHOMISH</v>
          </cell>
          <cell r="J6" t="str">
            <v xml:space="preserve">        NOOKSACK \2</v>
          </cell>
          <cell r="L6" t="str">
            <v xml:space="preserve">              SKAGIT</v>
          </cell>
          <cell r="N6" t="str">
            <v xml:space="preserve">     WHITE RIVER \3</v>
          </cell>
          <cell r="Q6" t="str">
            <v>STOCK-&gt;</v>
          </cell>
          <cell r="T6" t="str">
            <v>Total Mortality</v>
          </cell>
          <cell r="U6" t="str">
            <v xml:space="preserve">    NOOKSACK N&amp;H</v>
          </cell>
          <cell r="W6" t="str">
            <v xml:space="preserve">      TULALIP H</v>
          </cell>
          <cell r="Y6" t="str">
            <v xml:space="preserve">     HC Unmrkd</v>
          </cell>
        </row>
        <row r="7">
          <cell r="C7" t="str">
            <v>All Stocks</v>
          </cell>
          <cell r="D7" t="str">
            <v xml:space="preserve">         Summer/Fall</v>
          </cell>
          <cell r="F7" t="str">
            <v xml:space="preserve">        Summer/Fall</v>
          </cell>
          <cell r="H7" t="str">
            <v xml:space="preserve">          Summer/Fall</v>
          </cell>
          <cell r="J7" t="str">
            <v xml:space="preserve">                  Early</v>
          </cell>
          <cell r="L7" t="str">
            <v xml:space="preserve">               Spring</v>
          </cell>
          <cell r="N7" t="str">
            <v xml:space="preserve">                Spring</v>
          </cell>
          <cell r="T7" t="str">
            <v>All Stocks</v>
          </cell>
          <cell r="U7" t="str">
            <v xml:space="preserve">          Summer/Fall</v>
          </cell>
          <cell r="W7" t="str">
            <v xml:space="preserve">          Summer/Fall</v>
          </cell>
          <cell r="Y7" t="str">
            <v>Summer/Fall Aggregate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Exploitation Rate Objective  \a</v>
          </cell>
          <cell r="D9" t="str">
            <v>No Crit</v>
          </cell>
          <cell r="E9">
            <v>0.5</v>
          </cell>
          <cell r="F9" t="str">
            <v>SUS ER</v>
          </cell>
          <cell r="G9">
            <v>0.15</v>
          </cell>
          <cell r="H9" t="str">
            <v>SUS ER</v>
          </cell>
          <cell r="I9">
            <v>0.15</v>
          </cell>
          <cell r="J9" t="str">
            <v>SUS CERC</v>
          </cell>
          <cell r="K9">
            <v>7.0000000000000007E-2</v>
          </cell>
          <cell r="L9" t="str">
            <v>No Crit</v>
          </cell>
          <cell r="M9">
            <v>0.38</v>
          </cell>
          <cell r="O9">
            <v>0.2</v>
          </cell>
          <cell r="Q9" t="str">
            <v>Exploitation Rate Objective</v>
          </cell>
          <cell r="V9" t="str">
            <v>n/a</v>
          </cell>
          <cell r="X9" t="str">
            <v>n/a</v>
          </cell>
          <cell r="Y9" t="str">
            <v>PT SUS ER</v>
          </cell>
        </row>
        <row r="10">
          <cell r="A10" t="str">
            <v>Predicted ER - All Fisheries</v>
          </cell>
          <cell r="E10">
            <v>0.4708620455423933</v>
          </cell>
          <cell r="G10">
            <v>0.32951423149905124</v>
          </cell>
          <cell r="I10">
            <v>0.25495621918611799</v>
          </cell>
          <cell r="K10">
            <v>0.24065447038724377</v>
          </cell>
          <cell r="M10">
            <v>0.32401081199444254</v>
          </cell>
          <cell r="O10">
            <v>0.1596093869438924</v>
          </cell>
          <cell r="Q10" t="str">
            <v>Predicted ER - All Fisheries</v>
          </cell>
          <cell r="V10">
            <v>0.86711960473648608</v>
          </cell>
          <cell r="X10">
            <v>1.03387271589569</v>
          </cell>
        </row>
        <row r="11">
          <cell r="A11" t="str">
            <v>Predicted ER  - So. U.S. Fisheries (SUS)</v>
          </cell>
          <cell r="E11">
            <v>0.15840293476857292</v>
          </cell>
          <cell r="G11">
            <v>0.14924857685009488</v>
          </cell>
          <cell r="I11">
            <v>0.12928899759418672</v>
          </cell>
          <cell r="K11">
            <v>5.0734197038724366E-2</v>
          </cell>
          <cell r="M11">
            <v>0.18989064032062281</v>
          </cell>
          <cell r="O11">
            <v>0.13866457728176124</v>
          </cell>
          <cell r="Q11" t="str">
            <v>Predicted ER  - So. U.S. Fisheries</v>
          </cell>
          <cell r="V11">
            <v>0.67690701067016801</v>
          </cell>
          <cell r="X11">
            <v>0.89977768140857062</v>
          </cell>
        </row>
        <row r="12">
          <cell r="A12" t="str">
            <v>Predicted ER  - Preterm So. U.S. Fisheries (PT SUS)</v>
          </cell>
          <cell r="E12">
            <v>4.0038730275037293E-2</v>
          </cell>
          <cell r="G12">
            <v>0.13851992409867173</v>
          </cell>
          <cell r="I12">
            <v>0.11766805693517271</v>
          </cell>
          <cell r="K12">
            <v>1.7084282460136671E-2</v>
          </cell>
          <cell r="M12">
            <v>7.6537911301859801E-2</v>
          </cell>
          <cell r="O12">
            <v>1.6052591346888856E-2</v>
          </cell>
          <cell r="Q12" t="str">
            <v>Predicted ER  - Preterm So. U.S. Fisheries</v>
          </cell>
        </row>
        <row r="13">
          <cell r="A13" t="str">
            <v>-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O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</row>
        <row r="14">
          <cell r="A14" t="str">
            <v>FISHERY AGGREGATE</v>
          </cell>
          <cell r="D14" t="str">
            <v>% MORT</v>
          </cell>
          <cell r="E14" t="str">
            <v>ExplRate</v>
          </cell>
          <cell r="F14" t="str">
            <v>% MORT</v>
          </cell>
          <cell r="G14" t="str">
            <v>ExplRate</v>
          </cell>
          <cell r="H14" t="str">
            <v>% MORT</v>
          </cell>
          <cell r="I14" t="str">
            <v>ExplRate</v>
          </cell>
          <cell r="J14" t="str">
            <v>% MORT</v>
          </cell>
          <cell r="K14" t="str">
            <v>ExplRate</v>
          </cell>
          <cell r="L14" t="str">
            <v>% MORT</v>
          </cell>
          <cell r="M14" t="str">
            <v>ExplRate</v>
          </cell>
          <cell r="N14" t="str">
            <v>% MORT</v>
          </cell>
          <cell r="O14" t="str">
            <v>ExplRate</v>
          </cell>
          <cell r="Q14" t="str">
            <v>FISHERY AGGREGATE:</v>
          </cell>
          <cell r="U14" t="str">
            <v>% MORT</v>
          </cell>
          <cell r="V14" t="str">
            <v>ExplRate</v>
          </cell>
          <cell r="W14" t="str">
            <v>% MORT</v>
          </cell>
          <cell r="X14" t="str">
            <v>ExplRate</v>
          </cell>
          <cell r="Y14" t="str">
            <v>% MORT</v>
          </cell>
        </row>
        <row r="15">
          <cell r="A15" t="str">
            <v>-</v>
          </cell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Q15" t="str">
            <v>-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</row>
        <row r="16">
          <cell r="A16" t="str">
            <v>Alaska</v>
          </cell>
          <cell r="C16">
            <v>204778</v>
          </cell>
          <cell r="D16">
            <v>3.8181406076009061E-2</v>
          </cell>
          <cell r="E16">
            <v>1.797817496663439E-2</v>
          </cell>
          <cell r="F16">
            <v>5.7585774010388471E-3</v>
          </cell>
          <cell r="G16">
            <v>1.8975332068311196E-3</v>
          </cell>
          <cell r="H16">
            <v>1.7918657757375465E-2</v>
          </cell>
          <cell r="I16">
            <v>4.5684732347104524E-3</v>
          </cell>
          <cell r="J16">
            <v>0.15026411580512281</v>
          </cell>
          <cell r="K16">
            <v>3.6161731207289292E-2</v>
          </cell>
          <cell r="L16">
            <v>6.6229973425020253E-3</v>
          </cell>
          <cell r="M16">
            <v>2.1459227467811163E-3</v>
          </cell>
          <cell r="N16">
            <v>0</v>
          </cell>
          <cell r="O16">
            <v>0</v>
          </cell>
          <cell r="Q16" t="str">
            <v>Alaska</v>
          </cell>
          <cell r="T16">
            <v>204778</v>
          </cell>
          <cell r="U16">
            <v>1.3103696176257685E-3</v>
          </cell>
          <cell r="V16">
            <v>1.3209207921272082E-3</v>
          </cell>
          <cell r="W16">
            <v>1.9455252918287936E-3</v>
          </cell>
          <cell r="X16">
            <v>2.0114255173067897E-3</v>
          </cell>
          <cell r="Y16">
            <v>0</v>
          </cell>
        </row>
        <row r="17">
          <cell r="A17" t="str">
            <v xml:space="preserve">Canada: </v>
          </cell>
          <cell r="C17">
            <v>433417</v>
          </cell>
          <cell r="D17">
            <v>0.62540809690441046</v>
          </cell>
          <cell r="E17">
            <v>0.29448093580718604</v>
          </cell>
          <cell r="F17">
            <v>0.54130627569765166</v>
          </cell>
          <cell r="G17">
            <v>0.17836812144212524</v>
          </cell>
          <cell r="H17">
            <v>0.47497860120375707</v>
          </cell>
          <cell r="I17">
            <v>0.12109874835722081</v>
          </cell>
          <cell r="J17">
            <v>0.63891828767532532</v>
          </cell>
          <cell r="K17">
            <v>0.15375854214123008</v>
          </cell>
          <cell r="L17">
            <v>0.4073143365638745</v>
          </cell>
          <cell r="M17">
            <v>0.13197424892703863</v>
          </cell>
          <cell r="N17">
            <v>0.13122542516558824</v>
          </cell>
          <cell r="O17">
            <v>2.0944809662131171E-2</v>
          </cell>
          <cell r="Q17" t="str">
            <v>Canada</v>
          </cell>
          <cell r="T17">
            <v>433417</v>
          </cell>
          <cell r="U17">
            <v>0.20530683973300881</v>
          </cell>
          <cell r="V17">
            <v>0.1827273762442638</v>
          </cell>
          <cell r="W17">
            <v>0.11154345006485084</v>
          </cell>
          <cell r="X17">
            <v>0.11532172965892261</v>
          </cell>
          <cell r="Y17">
            <v>0.35614593712203324</v>
          </cell>
        </row>
        <row r="18">
          <cell r="A18" t="str">
            <v>S. Of Falcon Ocean</v>
          </cell>
          <cell r="C18">
            <v>120832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Q18" t="str">
            <v>S. Of Falcon Ocean</v>
          </cell>
          <cell r="T18">
            <v>120832</v>
          </cell>
          <cell r="U18">
            <v>1.4507663623713866E-3</v>
          </cell>
          <cell r="V18">
            <v>8.8061386141813879E-4</v>
          </cell>
          <cell r="W18">
            <v>1.2970168612191958E-3</v>
          </cell>
          <cell r="X18">
            <v>1.3409503448711931E-3</v>
          </cell>
          <cell r="Y18">
            <v>8.7214327789198267E-4</v>
          </cell>
        </row>
        <row r="20">
          <cell r="A20" t="str">
            <v>NOF Ocean Troll:</v>
          </cell>
          <cell r="B20" t="str">
            <v>Nontreaty</v>
          </cell>
          <cell r="C20">
            <v>25476</v>
          </cell>
          <cell r="D20">
            <v>2.3342344325944404E-3</v>
          </cell>
          <cell r="E20">
            <v>1.0991023997069061E-3</v>
          </cell>
          <cell r="F20">
            <v>0</v>
          </cell>
          <cell r="G20">
            <v>0</v>
          </cell>
          <cell r="H20">
            <v>9.7164849541741139E-3</v>
          </cell>
          <cell r="I20">
            <v>2.4772782676950331E-3</v>
          </cell>
          <cell r="J20">
            <v>4.7327280568542612E-3</v>
          </cell>
          <cell r="K20">
            <v>1.1389521640091116E-3</v>
          </cell>
          <cell r="L20">
            <v>5.5191644520850205E-3</v>
          </cell>
          <cell r="M20">
            <v>1.7882689556509301E-3</v>
          </cell>
          <cell r="N20">
            <v>4.7892490936346085E-3</v>
          </cell>
          <cell r="O20">
            <v>7.6440911175661218E-4</v>
          </cell>
          <cell r="Q20" t="str">
            <v>NOF Ocean Troll:</v>
          </cell>
          <cell r="R20" t="str">
            <v>Nontreaty</v>
          </cell>
          <cell r="T20">
            <v>25476</v>
          </cell>
          <cell r="U20">
            <v>7.3474296416873456E-3</v>
          </cell>
          <cell r="V20">
            <v>5.2836831685088327E-3</v>
          </cell>
          <cell r="W20">
            <v>6.4850843060959788E-3</v>
          </cell>
          <cell r="X20">
            <v>6.7047517243559659E-3</v>
          </cell>
          <cell r="Y20">
            <v>8.8460246757615397E-3</v>
          </cell>
        </row>
        <row r="21">
          <cell r="B21" t="str">
            <v>Treaty</v>
          </cell>
          <cell r="C21">
            <v>43653</v>
          </cell>
          <cell r="D21">
            <v>4.8351998960884839E-3</v>
          </cell>
          <cell r="E21">
            <v>2.276712113678591E-3</v>
          </cell>
          <cell r="F21">
            <v>2.8792887005194234E-2</v>
          </cell>
          <cell r="G21">
            <v>9.4876660341555973E-3</v>
          </cell>
          <cell r="H21">
            <v>5.3731086084177961E-2</v>
          </cell>
          <cell r="I21">
            <v>1.369907456078585E-2</v>
          </cell>
          <cell r="J21">
            <v>3.6678642440620524E-2</v>
          </cell>
          <cell r="K21">
            <v>8.8268792710706149E-3</v>
          </cell>
          <cell r="L21">
            <v>3.8634151164595142E-2</v>
          </cell>
          <cell r="M21">
            <v>1.251788268955651E-2</v>
          </cell>
          <cell r="N21">
            <v>3.1609044017988412E-2</v>
          </cell>
          <cell r="O21">
            <v>5.0451001375936399E-3</v>
          </cell>
          <cell r="R21" t="str">
            <v>Treaty</v>
          </cell>
          <cell r="T21">
            <v>43653</v>
          </cell>
          <cell r="U21">
            <v>2.0825517137266679E-2</v>
          </cell>
          <cell r="V21">
            <v>1.3649514851981152E-2</v>
          </cell>
          <cell r="W21">
            <v>3.5667963683527884E-2</v>
          </cell>
          <cell r="X21">
            <v>3.6876134483957809E-2</v>
          </cell>
          <cell r="Y21">
            <v>2.4606899626238087E-2</v>
          </cell>
        </row>
        <row r="23">
          <cell r="A23" t="str">
            <v>Ntrty NOF Ocean &amp; Buoy10 Spt</v>
          </cell>
          <cell r="C23">
            <v>22336</v>
          </cell>
          <cell r="D23">
            <v>2.9455815458929845E-3</v>
          </cell>
          <cell r="E23">
            <v>1.3869625520110957E-3</v>
          </cell>
          <cell r="F23">
            <v>5.7585774010388471E-3</v>
          </cell>
          <cell r="G23">
            <v>1.8975332068311196E-3</v>
          </cell>
          <cell r="H23">
            <v>1.1175202056697652E-3</v>
          </cell>
          <cell r="I23">
            <v>2.849187265016563E-4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Q23" t="str">
            <v>Ntrty NOF Ocean &amp; Buoy10 Spt</v>
          </cell>
          <cell r="T23">
            <v>22336</v>
          </cell>
          <cell r="U23">
            <v>3.5099186186404513E-3</v>
          </cell>
          <cell r="V23">
            <v>2.6418415842544164E-3</v>
          </cell>
          <cell r="W23">
            <v>0</v>
          </cell>
          <cell r="X23">
            <v>0</v>
          </cell>
          <cell r="Y23">
            <v>1.0278831489441226E-2</v>
          </cell>
        </row>
        <row r="25">
          <cell r="A25" t="str">
            <v>Pgt Snd Trty Troll</v>
          </cell>
          <cell r="C25">
            <v>9928</v>
          </cell>
          <cell r="D25">
            <v>1.055963195697485E-3</v>
          </cell>
          <cell r="E25">
            <v>4.9721299034360034E-4</v>
          </cell>
          <cell r="F25">
            <v>6.334435141142733E-2</v>
          </cell>
          <cell r="G25">
            <v>2.0872865275142316E-2</v>
          </cell>
          <cell r="H25">
            <v>4.5434983765868166E-2</v>
          </cell>
          <cell r="I25">
            <v>1.1583931679728397E-2</v>
          </cell>
          <cell r="J25">
            <v>9.4654561137085223E-3</v>
          </cell>
          <cell r="K25">
            <v>2.2779043280182231E-3</v>
          </cell>
          <cell r="L25">
            <v>5.5191644520850205E-3</v>
          </cell>
          <cell r="M25">
            <v>1.7882689556509301E-3</v>
          </cell>
          <cell r="N25">
            <v>4.7892490936346085E-3</v>
          </cell>
          <cell r="O25">
            <v>7.6440911175661218E-4</v>
          </cell>
          <cell r="Q25" t="str">
            <v>Pgt Snd Trty Troll</v>
          </cell>
          <cell r="T25">
            <v>9928</v>
          </cell>
          <cell r="U25">
            <v>7.0666361521961084E-3</v>
          </cell>
          <cell r="V25">
            <v>7.0449108913451103E-3</v>
          </cell>
          <cell r="W25">
            <v>1.2970168612191958E-2</v>
          </cell>
          <cell r="X25">
            <v>1.3409503448711932E-2</v>
          </cell>
          <cell r="Y25">
            <v>6.9771462231358614E-3</v>
          </cell>
        </row>
        <row r="26">
          <cell r="A26" t="str">
            <v>Pgt Snd 6 Sport</v>
          </cell>
          <cell r="C26">
            <v>1727</v>
          </cell>
          <cell r="D26">
            <v>5.5577010299867635E-4</v>
          </cell>
          <cell r="E26">
            <v>2.6169104754926334E-4</v>
          </cell>
          <cell r="F26">
            <v>5.7585774010388471E-3</v>
          </cell>
          <cell r="G26">
            <v>1.8975332068311196E-3</v>
          </cell>
          <cell r="H26">
            <v>5.8521289918841571E-3</v>
          </cell>
          <cell r="I26">
            <v>1.492036681960253E-3</v>
          </cell>
          <cell r="J26">
            <v>0</v>
          </cell>
          <cell r="K26">
            <v>0</v>
          </cell>
          <cell r="L26">
            <v>3.3114986712510126E-3</v>
          </cell>
          <cell r="M26">
            <v>1.0729613733905582E-3</v>
          </cell>
          <cell r="N26">
            <v>9.5784981872692164E-4</v>
          </cell>
          <cell r="O26">
            <v>1.5288182235132243E-4</v>
          </cell>
          <cell r="Q26" t="str">
            <v>Pgt Snd 6 Sport</v>
          </cell>
          <cell r="T26">
            <v>1727</v>
          </cell>
          <cell r="U26">
            <v>2.6675381501667433E-3</v>
          </cell>
          <cell r="V26">
            <v>1.3209207921272082E-3</v>
          </cell>
          <cell r="W26">
            <v>1.9455252918287936E-3</v>
          </cell>
          <cell r="X26">
            <v>2.0114255173067897E-3</v>
          </cell>
          <cell r="Y26">
            <v>1.2459189684171181E-3</v>
          </cell>
        </row>
        <row r="27">
          <cell r="A27" t="str">
            <v>Pgt Snd 5 Sport</v>
          </cell>
          <cell r="C27">
            <v>6496</v>
          </cell>
          <cell r="D27">
            <v>2.2230804119947054E-3</v>
          </cell>
          <cell r="E27">
            <v>1.0467641901970534E-3</v>
          </cell>
          <cell r="F27">
            <v>1.1517154802077694E-2</v>
          </cell>
          <cell r="G27">
            <v>3.7950664136622392E-3</v>
          </cell>
          <cell r="H27">
            <v>1.2216053329048977E-2</v>
          </cell>
          <cell r="I27">
            <v>3.1145587701503171E-3</v>
          </cell>
          <cell r="J27">
            <v>0</v>
          </cell>
          <cell r="K27">
            <v>0</v>
          </cell>
          <cell r="L27">
            <v>4.4153315616680166E-3</v>
          </cell>
          <cell r="M27">
            <v>1.4306151645207441E-3</v>
          </cell>
          <cell r="N27">
            <v>9.5784981872692164E-4</v>
          </cell>
          <cell r="O27">
            <v>1.5288182235132243E-4</v>
          </cell>
          <cell r="Q27" t="str">
            <v>Pgt Snd 5 Sport</v>
          </cell>
          <cell r="T27">
            <v>6496</v>
          </cell>
          <cell r="U27">
            <v>1.0857348260327797E-2</v>
          </cell>
          <cell r="V27">
            <v>2.6418415842544164E-3</v>
          </cell>
          <cell r="W27">
            <v>7.133592736705577E-3</v>
          </cell>
          <cell r="X27">
            <v>7.3752268967915624E-3</v>
          </cell>
          <cell r="Y27">
            <v>3.1770933694636513E-3</v>
          </cell>
        </row>
        <row r="28">
          <cell r="A28" t="str">
            <v>Pgt Snd 7 Sport</v>
          </cell>
          <cell r="C28">
            <v>4512</v>
          </cell>
          <cell r="D28">
            <v>3.9459677312906017E-3</v>
          </cell>
          <cell r="E28">
            <v>1.8580064375997697E-3</v>
          </cell>
          <cell r="F28">
            <v>2.8792887005194234E-2</v>
          </cell>
          <cell r="G28">
            <v>9.4876660341555973E-3</v>
          </cell>
          <cell r="H28">
            <v>3.7066025817319145E-2</v>
          </cell>
          <cell r="I28">
            <v>9.4502138026387288E-3</v>
          </cell>
          <cell r="J28">
            <v>9.4654561137085223E-3</v>
          </cell>
          <cell r="K28">
            <v>2.2779043280182231E-3</v>
          </cell>
          <cell r="L28">
            <v>1.1038328904170041E-2</v>
          </cell>
          <cell r="M28">
            <v>3.5765379113018602E-3</v>
          </cell>
          <cell r="N28">
            <v>9.5784981872692164E-4</v>
          </cell>
          <cell r="O28">
            <v>1.5288182235132243E-4</v>
          </cell>
          <cell r="Q28" t="str">
            <v>Pgt Snd 7 Sport</v>
          </cell>
          <cell r="Y28">
            <v>1.3393628910484021E-2</v>
          </cell>
        </row>
        <row r="29">
          <cell r="A29" t="str">
            <v>Pgt Snd 8-13 Sport</v>
          </cell>
          <cell r="C29">
            <v>48599</v>
          </cell>
          <cell r="D29">
            <v>2.5009654634940433E-2</v>
          </cell>
          <cell r="E29">
            <v>1.177609713971685E-2</v>
          </cell>
          <cell r="F29">
            <v>0.19579163163532082</v>
          </cell>
          <cell r="G29">
            <v>6.4516129032258063E-2</v>
          </cell>
          <cell r="H29">
            <v>0.21435695394298199</v>
          </cell>
          <cell r="I29">
            <v>5.4651638533555515E-2</v>
          </cell>
          <cell r="J29">
            <v>4.7327280568542612E-3</v>
          </cell>
          <cell r="K29">
            <v>1.1389521640091116E-3</v>
          </cell>
          <cell r="L29">
            <v>5.1880145849599192E-2</v>
          </cell>
          <cell r="M29">
            <v>1.6809728183118742E-2</v>
          </cell>
          <cell r="N29">
            <v>3.7356142930349945E-2</v>
          </cell>
          <cell r="O29">
            <v>5.9623910717015744E-3</v>
          </cell>
          <cell r="Q29" t="str">
            <v>Pgt Snd 8-13 Sport</v>
          </cell>
          <cell r="T29">
            <v>48599</v>
          </cell>
          <cell r="U29">
            <v>8.0494133654154358E-3</v>
          </cell>
          <cell r="V29">
            <v>3.5224554456725551E-3</v>
          </cell>
          <cell r="W29">
            <v>0.29377431906614787</v>
          </cell>
          <cell r="X29">
            <v>0.30372525311332527</v>
          </cell>
          <cell r="Y29">
            <v>3.837430422724724E-2</v>
          </cell>
        </row>
        <row r="31">
          <cell r="A31" t="str">
            <v>Out-of-Region \1 Net:</v>
          </cell>
          <cell r="B31" t="str">
            <v>Nontreaty</v>
          </cell>
          <cell r="C31">
            <v>1334</v>
          </cell>
          <cell r="D31">
            <v>1.7284450203258833E-2</v>
          </cell>
          <cell r="E31">
            <v>8.1385915787820905E-3</v>
          </cell>
          <cell r="F31">
            <v>1.7275732203116543E-2</v>
          </cell>
          <cell r="G31">
            <v>5.6925996204933585E-3</v>
          </cell>
          <cell r="H31">
            <v>3.1307826340543438E-2</v>
          </cell>
          <cell r="I31">
            <v>7.9821250347205108E-3</v>
          </cell>
          <cell r="J31">
            <v>1.1831820142135653E-3</v>
          </cell>
          <cell r="K31">
            <v>2.8473804100227789E-4</v>
          </cell>
          <cell r="L31">
            <v>3.3114986712510126E-2</v>
          </cell>
          <cell r="M31">
            <v>1.0729613733905581E-2</v>
          </cell>
          <cell r="N31">
            <v>1.0536348005996139E-2</v>
          </cell>
          <cell r="O31">
            <v>1.6817000458645467E-3</v>
          </cell>
          <cell r="Q31" t="str">
            <v>Out-of-Region \1 Net:</v>
          </cell>
          <cell r="R31" t="str">
            <v>Nontreaty</v>
          </cell>
          <cell r="T31">
            <v>1334</v>
          </cell>
          <cell r="U31">
            <v>6.832641577620078E-3</v>
          </cell>
          <cell r="V31">
            <v>3.5224554456725551E-3</v>
          </cell>
          <cell r="W31">
            <v>1.1673151750972763E-2</v>
          </cell>
          <cell r="X31">
            <v>1.2068553103840739E-2</v>
          </cell>
          <cell r="Y31">
            <v>2.7410217305176604E-3</v>
          </cell>
        </row>
        <row r="32">
          <cell r="B32" t="str">
            <v xml:space="preserve">Treaty </v>
          </cell>
          <cell r="C32">
            <v>6286</v>
          </cell>
          <cell r="D32">
            <v>2.4842923604040831E-2</v>
          </cell>
          <cell r="E32">
            <v>1.1697589825452071E-2</v>
          </cell>
          <cell r="F32">
            <v>6.334435141142733E-2</v>
          </cell>
          <cell r="G32">
            <v>2.0872865275142316E-2</v>
          </cell>
          <cell r="H32">
            <v>5.0723535667101652E-2</v>
          </cell>
          <cell r="I32">
            <v>1.2932280877436442E-2</v>
          </cell>
          <cell r="J32">
            <v>4.7327280568542612E-3</v>
          </cell>
          <cell r="K32">
            <v>1.1389521640091116E-3</v>
          </cell>
          <cell r="L32">
            <v>8.2787466781275298E-2</v>
          </cell>
          <cell r="M32">
            <v>2.6824034334763949E-2</v>
          </cell>
          <cell r="N32">
            <v>8.6206483685422938E-3</v>
          </cell>
          <cell r="O32">
            <v>1.3759364011619018E-3</v>
          </cell>
          <cell r="R32" t="str">
            <v>Treaty</v>
          </cell>
          <cell r="T32">
            <v>6286</v>
          </cell>
          <cell r="U32">
            <v>1.6005228901000458E-2</v>
          </cell>
          <cell r="V32">
            <v>1.4089821782690221E-2</v>
          </cell>
          <cell r="W32">
            <v>9.727626459143969E-3</v>
          </cell>
          <cell r="X32">
            <v>1.0057127586533949E-2</v>
          </cell>
          <cell r="Y32">
            <v>3.2643076972528502E-2</v>
          </cell>
        </row>
        <row r="34">
          <cell r="A34" t="str">
            <v>Local Terminal Net:</v>
          </cell>
          <cell r="B34" t="str">
            <v>Nontreaty</v>
          </cell>
          <cell r="C34" t="str">
            <v>na</v>
          </cell>
          <cell r="D34">
            <v>5.5577010299867635E-5</v>
          </cell>
          <cell r="E34">
            <v>2.6169104754926335E-5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Q34" t="str">
            <v>Local Terminal Net:</v>
          </cell>
          <cell r="R34" t="str">
            <v>Nontreaty</v>
          </cell>
          <cell r="T34" t="str">
            <v>na</v>
          </cell>
          <cell r="U34">
            <v>0.25804921684244597</v>
          </cell>
          <cell r="V34">
            <v>0.18624983168993636</v>
          </cell>
          <cell r="W34">
            <v>6.485084306095979E-4</v>
          </cell>
          <cell r="X34">
            <v>6.7047517243559653E-4</v>
          </cell>
          <cell r="Y34">
            <v>1.2459189684171183E-4</v>
          </cell>
        </row>
        <row r="35">
          <cell r="B35" t="str">
            <v xml:space="preserve">Treaty </v>
          </cell>
          <cell r="C35" t="str">
            <v>na</v>
          </cell>
          <cell r="D35">
            <v>1.9007337522554728E-2</v>
          </cell>
          <cell r="E35">
            <v>8.9498338261848054E-3</v>
          </cell>
          <cell r="F35">
            <v>5.7585774010388471E-3</v>
          </cell>
          <cell r="G35">
            <v>1.8975332068311196E-3</v>
          </cell>
          <cell r="H35">
            <v>2.4696634621633285E-2</v>
          </cell>
          <cell r="I35">
            <v>6.2965605897526058E-3</v>
          </cell>
          <cell r="J35">
            <v>6.3891828767532535E-2</v>
          </cell>
          <cell r="K35">
            <v>1.5375854214123007E-2</v>
          </cell>
          <cell r="L35">
            <v>1.1038328904170041E-3</v>
          </cell>
          <cell r="M35">
            <v>3.5765379113018603E-4</v>
          </cell>
          <cell r="N35">
            <v>0</v>
          </cell>
          <cell r="O35">
            <v>0</v>
          </cell>
          <cell r="R35" t="str">
            <v xml:space="preserve">Treaty </v>
          </cell>
          <cell r="T35" t="str">
            <v>na</v>
          </cell>
          <cell r="U35">
            <v>0.22805111238179895</v>
          </cell>
          <cell r="V35">
            <v>0.16467479208519195</v>
          </cell>
          <cell r="W35">
            <v>0.48897535667963687</v>
          </cell>
          <cell r="X35">
            <v>0.50553828001643986</v>
          </cell>
          <cell r="Y35">
            <v>3.7689048794617826E-2</v>
          </cell>
        </row>
        <row r="37">
          <cell r="A37" t="str">
            <v>Freshwater Sport:</v>
          </cell>
          <cell r="B37" t="str">
            <v>Nontreaty</v>
          </cell>
          <cell r="C37" t="str">
            <v>na</v>
          </cell>
          <cell r="D37">
            <v>1.3706594749717713E-3</v>
          </cell>
          <cell r="E37">
            <v>6.4539152412727103E-4</v>
          </cell>
          <cell r="F37">
            <v>0</v>
          </cell>
          <cell r="G37">
            <v>0</v>
          </cell>
          <cell r="H37">
            <v>2.0883507318464754E-2</v>
          </cell>
          <cell r="I37">
            <v>5.3243800692613988E-3</v>
          </cell>
          <cell r="J37">
            <v>0</v>
          </cell>
          <cell r="K37">
            <v>0</v>
          </cell>
          <cell r="L37">
            <v>3.7772780630470203E-2</v>
          </cell>
          <cell r="M37">
            <v>1.2238789323366601E-2</v>
          </cell>
          <cell r="N37">
            <v>0</v>
          </cell>
          <cell r="O37">
            <v>0</v>
          </cell>
          <cell r="Q37" t="str">
            <v>Freshwater Sport:  \2</v>
          </cell>
          <cell r="R37" t="str">
            <v>Nontreaty</v>
          </cell>
          <cell r="T37" t="str">
            <v>na</v>
          </cell>
          <cell r="U37">
            <v>0.19487068170691788</v>
          </cell>
          <cell r="V37">
            <v>0.25749867904708423</v>
          </cell>
          <cell r="W37">
            <v>0</v>
          </cell>
          <cell r="X37">
            <v>0</v>
          </cell>
          <cell r="Y37">
            <v>0.16753958610477934</v>
          </cell>
        </row>
        <row r="38">
          <cell r="A38" t="str">
            <v>Freshwater Net:</v>
          </cell>
          <cell r="B38" t="str">
            <v>Treaty</v>
          </cell>
          <cell r="C38" t="str">
            <v>na</v>
          </cell>
          <cell r="D38">
            <v>0.23094409725295673</v>
          </cell>
          <cell r="E38">
            <v>0.10874281003846861</v>
          </cell>
          <cell r="F38">
            <v>2.6800419224434793E-2</v>
          </cell>
          <cell r="G38">
            <v>8.8311195445920296E-3</v>
          </cell>
          <cell r="H38">
            <v>0</v>
          </cell>
          <cell r="I38">
            <v>0</v>
          </cell>
          <cell r="J38">
            <v>7.5934846899205308E-2</v>
          </cell>
          <cell r="K38">
            <v>1.8274060364464693E-2</v>
          </cell>
          <cell r="L38">
            <v>0.31096581402349749</v>
          </cell>
          <cell r="M38">
            <v>0.10075628590426623</v>
          </cell>
          <cell r="N38">
            <v>0.76820034386808489</v>
          </cell>
          <cell r="O38">
            <v>0.12261198593487237</v>
          </cell>
          <cell r="Q38" t="str">
            <v>Freshwater Net: \2</v>
          </cell>
          <cell r="R38" t="str">
            <v>Treaty</v>
          </cell>
          <cell r="T38" t="str">
            <v>na</v>
          </cell>
          <cell r="U38">
            <v>1.904794446236667E-2</v>
          </cell>
          <cell r="V38">
            <v>1.3885648440030873E-2</v>
          </cell>
          <cell r="W38">
            <v>0</v>
          </cell>
          <cell r="X38">
            <v>0</v>
          </cell>
          <cell r="Y38">
            <v>0.29534474661060101</v>
          </cell>
        </row>
        <row r="39">
          <cell r="A39" t="str">
            <v>-</v>
          </cell>
          <cell r="B39" t="str">
            <v>-</v>
          </cell>
          <cell r="C39" t="str">
            <v>-</v>
          </cell>
          <cell r="D39" t="str">
            <v>-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-</v>
          </cell>
          <cell r="O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</row>
        <row r="40">
          <cell r="A40" t="str">
            <v>This table presents the proportion (in percent) of the total (landed + nonlanded) mortality for this stock occurring in the indicated fishery.</v>
          </cell>
          <cell r="Q40" t="str">
            <v>This table presents the proportion (in percent) of the total (landed + nonlanded) mortality for this stock occurring in the indicated fishery.</v>
          </cell>
        </row>
        <row r="41">
          <cell r="A41" t="str">
            <v>"Exploitation Rate" refers to the proportion of the population (defined as the sum of AEQ fishery-related mortality plus spawning escapement) killed in the specified fishery or groups of fisheries.</v>
          </cell>
          <cell r="Q41" t="str">
            <v>"Exploitation Rate" refers to the proportion of the population (defined as the sum of AEQ fishery-related mortality plus spawning escapement) killed in the specified fishery or groups of fisheries.</v>
          </cell>
        </row>
        <row r="42">
          <cell r="A42" t="str">
            <v>"AEQ" = "Adult Equivalent": Figures in this table are adjusted so they are comparable across age classes, and represent fish that would have contributed to escapement if they had not been caught.</v>
          </cell>
          <cell r="Q42" t="str">
            <v>"AEQ" = "Adult Equivalent": figures are adjusted so they are comparable across age classes, and represent fish that would have contributed to escapement if they had not been caught</v>
          </cell>
        </row>
        <row r="43">
          <cell r="Q43" t="str">
            <v>\1  "Out-of-Region" means all net fishery catches outside the local "region of origin", including pre-terminal and nonlocal terminal.</v>
          </cell>
        </row>
        <row r="44">
          <cell r="A44" t="str">
            <v>\1  "Out-of-Region" means all net fishery catches outside the local "region of origin", including pre-terminal and nonlocal terminal.</v>
          </cell>
          <cell r="Q44" t="str">
            <v>\2   Note that "freshwater sport" and "freshwater net" categories include Marine Area 9A and 12A net catches for both treaty and nontreaty in Hood Canal.</v>
          </cell>
        </row>
        <row r="45">
          <cell r="A45" t="str">
            <v xml:space="preserve">\2  "Nooksack Early" stock comprises an aggregation of North Fork and South Fork Early ("Spring" or "Native") stocks.  </v>
          </cell>
        </row>
        <row r="46">
          <cell r="A46" t="str">
            <v>\3  "White River Spring" stock is represented by fingerlings originating from the White River.</v>
          </cell>
          <cell r="Q46" t="str">
            <v>a\  Preterminal So. U.S. Rate in Puget Sound Comprehensive Chinook Management Plan.</v>
          </cell>
        </row>
        <row r="47">
          <cell r="Q47" t="str">
            <v>b\  Preterminal Southern US Fishery Exploitation Rate.</v>
          </cell>
        </row>
        <row r="48">
          <cell r="A48" t="str">
            <v>a\  Total exploitation rate unless noted otherwise.</v>
          </cell>
        </row>
        <row r="49">
          <cell r="F49">
            <v>0.26489456044778698</v>
          </cell>
          <cell r="G49" t="str">
            <v>NT</v>
          </cell>
          <cell r="H49">
            <v>0.58483993185343397</v>
          </cell>
          <cell r="Q49" t="str">
            <v>=</v>
          </cell>
          <cell r="R49" t="str">
            <v>=</v>
          </cell>
          <cell r="S49" t="str">
            <v>=</v>
          </cell>
          <cell r="T49" t="str">
            <v>=</v>
          </cell>
          <cell r="U49" t="str">
            <v>=</v>
          </cell>
          <cell r="V49" t="str">
            <v>=</v>
          </cell>
          <cell r="W49" t="str">
            <v>=</v>
          </cell>
          <cell r="X49" t="str">
            <v>=</v>
          </cell>
          <cell r="Y49" t="str">
            <v>=</v>
          </cell>
        </row>
        <row r="50">
          <cell r="F50">
            <v>0.18804058645352253</v>
          </cell>
          <cell r="G50" t="str">
            <v>T</v>
          </cell>
        </row>
        <row r="51">
          <cell r="A51" t="str">
            <v>=</v>
          </cell>
          <cell r="B51" t="str">
            <v>=</v>
          </cell>
          <cell r="C51" t="str">
            <v>=</v>
          </cell>
          <cell r="D51" t="str">
            <v>=</v>
          </cell>
          <cell r="E51" t="str">
            <v>=</v>
          </cell>
          <cell r="F51" t="str">
            <v>=</v>
          </cell>
          <cell r="G51" t="str">
            <v>=</v>
          </cell>
          <cell r="H51" t="str">
            <v>=</v>
          </cell>
          <cell r="I51" t="str">
            <v>=</v>
          </cell>
          <cell r="J51" t="str">
            <v>=</v>
          </cell>
          <cell r="K51" t="str">
            <v>=</v>
          </cell>
          <cell r="L51" t="str">
            <v>=</v>
          </cell>
          <cell r="M51" t="str">
            <v>=</v>
          </cell>
          <cell r="N51" t="str">
            <v>=</v>
          </cell>
          <cell r="O51" t="str">
            <v>=</v>
          </cell>
        </row>
        <row r="52">
          <cell r="C52">
            <v>929374</v>
          </cell>
          <cell r="D52">
            <v>1</v>
          </cell>
          <cell r="E52">
            <v>0.4708620455423933</v>
          </cell>
          <cell r="F52">
            <v>0.99999999999999978</v>
          </cell>
          <cell r="G52">
            <v>0.32951423149905124</v>
          </cell>
          <cell r="H52">
            <v>0.99999999999999989</v>
          </cell>
          <cell r="I52">
            <v>0.25495621918611799</v>
          </cell>
          <cell r="J52">
            <v>0.99999999999999956</v>
          </cell>
          <cell r="K52">
            <v>0.24065447038724377</v>
          </cell>
          <cell r="L52">
            <v>1.0000000000000002</v>
          </cell>
          <cell r="M52">
            <v>0.32401081199444254</v>
          </cell>
          <cell r="N52">
            <v>0.99999999999999989</v>
          </cell>
          <cell r="O52">
            <v>0.1596093869438924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924862</v>
          </cell>
          <cell r="U52">
            <v>0.99124860291085659</v>
          </cell>
          <cell r="V52">
            <v>0.86095530770655904</v>
          </cell>
          <cell r="W52">
            <v>0.98378728923476011</v>
          </cell>
          <cell r="X52">
            <v>1.0171108365848001</v>
          </cell>
          <cell r="Y52">
            <v>1</v>
          </cell>
        </row>
      </sheetData>
      <sheetData sheetId="9">
        <row r="1">
          <cell r="A1" t="str">
            <v>TABLE 6A.  Guidelines And Predicted Exploitation Rates For KEY NATURAL PUGET SOUND Chinook Stocks,</v>
          </cell>
          <cell r="K1" t="str">
            <v>=</v>
          </cell>
          <cell r="L1" t="str">
            <v>=</v>
          </cell>
          <cell r="M1" t="str">
            <v>=</v>
          </cell>
          <cell r="N1" t="str">
            <v>=</v>
          </cell>
          <cell r="O1" t="str">
            <v>Table 6A</v>
          </cell>
          <cell r="Q1" t="str">
            <v>TABLE 6B.  Guidelines And Predicted Exploitation Rates For OTHER  PUGET SOUND Natural/Hatchery Aggregate Chinook Stocks,</v>
          </cell>
        </row>
        <row r="2">
          <cell r="C2" t="str">
            <v xml:space="preserve"> And Proportion of the  total AEQ Mortality Occurring in Each Fishery Aggregate.</v>
          </cell>
          <cell r="O2">
            <v>39552.74336296296</v>
          </cell>
          <cell r="S2" t="str">
            <v xml:space="preserve"> And Proportion of the  total AEQ Mortality Occurring in Each Fishery Aggregate.</v>
          </cell>
        </row>
        <row r="3">
          <cell r="A3" t="str">
            <v>FRAM Run Number:</v>
          </cell>
          <cell r="B3">
            <v>2008</v>
          </cell>
          <cell r="L3" t="str">
            <v>Version:</v>
          </cell>
          <cell r="M3">
            <v>5.3</v>
          </cell>
          <cell r="O3">
            <v>39552.74336296296</v>
          </cell>
          <cell r="Q3" t="str">
            <v>FRAM Run Number:</v>
          </cell>
          <cell r="R3">
            <v>2008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Q4" t="str">
            <v>Run Description:</v>
          </cell>
          <cell r="R4" t="str">
            <v>2008 Final PFMC NT Ocean Troll 40K T Troll 37.5K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N5" t="str">
            <v>=</v>
          </cell>
          <cell r="O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Total Mortality</v>
          </cell>
          <cell r="D6" t="str">
            <v xml:space="preserve">              SKAGIT</v>
          </cell>
          <cell r="F6" t="str">
            <v xml:space="preserve">      STILLAGUAMISH</v>
          </cell>
          <cell r="H6" t="str">
            <v xml:space="preserve">       SNOHOMISH</v>
          </cell>
          <cell r="J6" t="str">
            <v xml:space="preserve">        NOOKSACK \2</v>
          </cell>
          <cell r="L6" t="str">
            <v xml:space="preserve">              SKAGIT</v>
          </cell>
          <cell r="N6" t="str">
            <v xml:space="preserve">     WHITE RIVER \3</v>
          </cell>
          <cell r="Q6" t="str">
            <v>STOCK-&gt;</v>
          </cell>
          <cell r="T6" t="str">
            <v>Total Mortality</v>
          </cell>
          <cell r="U6" t="str">
            <v xml:space="preserve">    NOOKSACK N&amp;H</v>
          </cell>
          <cell r="W6" t="str">
            <v xml:space="preserve">      TULALIP H</v>
          </cell>
          <cell r="Y6" t="str">
            <v xml:space="preserve">     HOOD CANAL N&amp;H</v>
          </cell>
        </row>
        <row r="7">
          <cell r="C7" t="str">
            <v>All Stocks</v>
          </cell>
          <cell r="D7" t="str">
            <v xml:space="preserve">         Summer/Fall</v>
          </cell>
          <cell r="F7" t="str">
            <v xml:space="preserve">        Summer/Fall</v>
          </cell>
          <cell r="H7" t="str">
            <v xml:space="preserve">          Summer/Fall</v>
          </cell>
          <cell r="J7" t="str">
            <v xml:space="preserve">                  Early</v>
          </cell>
          <cell r="L7" t="str">
            <v xml:space="preserve">               Spring</v>
          </cell>
          <cell r="N7" t="str">
            <v xml:space="preserve">                Spring</v>
          </cell>
          <cell r="T7" t="str">
            <v>All Stocks</v>
          </cell>
          <cell r="U7" t="str">
            <v xml:space="preserve">          Summer/Fall</v>
          </cell>
          <cell r="W7" t="str">
            <v xml:space="preserve">          Summer/Fall</v>
          </cell>
          <cell r="Y7" t="str">
            <v>Summer/Fall Aggregate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Exploitation Rate Objective  \a</v>
          </cell>
          <cell r="D9" t="str">
            <v>No Crit</v>
          </cell>
          <cell r="E9">
            <v>0.52</v>
          </cell>
          <cell r="G9">
            <v>0.25</v>
          </cell>
          <cell r="I9">
            <v>0.32</v>
          </cell>
          <cell r="J9" t="str">
            <v>App. C</v>
          </cell>
          <cell r="K9" t="str">
            <v>7%</v>
          </cell>
          <cell r="L9" t="str">
            <v>No Crit</v>
          </cell>
          <cell r="M9">
            <v>0.42</v>
          </cell>
          <cell r="O9">
            <v>0.17</v>
          </cell>
          <cell r="Q9" t="str">
            <v>Exploitation Rate Objective</v>
          </cell>
          <cell r="V9" t="str">
            <v>n/a</v>
          </cell>
          <cell r="X9" t="str">
            <v>n/a</v>
          </cell>
        </row>
        <row r="10">
          <cell r="A10" t="str">
            <v>Predicted Expl Rate - All Fisheries</v>
          </cell>
          <cell r="E10">
            <v>0.47097131305890516</v>
          </cell>
          <cell r="G10">
            <v>0.32951423149905124</v>
          </cell>
          <cell r="I10">
            <v>0.25495621918611799</v>
          </cell>
          <cell r="K10">
            <v>0.20819847328244276</v>
          </cell>
          <cell r="M10">
            <v>0.32401081199444259</v>
          </cell>
          <cell r="O10">
            <v>0.1596093869438924</v>
          </cell>
          <cell r="Q10" t="str">
            <v>Predicted Expl Rate - All Fisheries</v>
          </cell>
          <cell r="V10">
            <v>0.86711960473648608</v>
          </cell>
          <cell r="X10">
            <v>1.03387271589569</v>
          </cell>
        </row>
        <row r="11">
          <cell r="A11" t="str">
            <v>Predicted Expl Rate  - Southern U.S. Fisheries</v>
          </cell>
          <cell r="D11"/>
          <cell r="E11">
            <v>0.15843920544771142</v>
          </cell>
          <cell r="G11">
            <v>0.14924857685009488</v>
          </cell>
          <cell r="I11">
            <v>0.12928899759418672</v>
          </cell>
          <cell r="K11">
            <v>5.2134011874469893E-2</v>
          </cell>
          <cell r="L11"/>
          <cell r="M11">
            <v>0.18989064032062281</v>
          </cell>
          <cell r="O11">
            <v>0.13866457728176124</v>
          </cell>
          <cell r="Q11" t="str">
            <v>Predicted Expl Rate  - Southern U.S. Fisheries</v>
          </cell>
          <cell r="V11">
            <v>0.68307130770009494</v>
          </cell>
          <cell r="X11">
            <v>0.91653956071946052</v>
          </cell>
        </row>
        <row r="12">
          <cell r="A12" t="str">
            <v>-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-</v>
          </cell>
          <cell r="O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</row>
        <row r="13">
          <cell r="A13" t="str">
            <v>FISHERY AGGREGATE</v>
          </cell>
          <cell r="D13" t="str">
            <v>% MORT</v>
          </cell>
          <cell r="E13" t="str">
            <v>ExplRate</v>
          </cell>
          <cell r="F13" t="str">
            <v>% MORT</v>
          </cell>
          <cell r="G13" t="str">
            <v>ExplRate</v>
          </cell>
          <cell r="H13" t="str">
            <v>% MORT</v>
          </cell>
          <cell r="I13" t="str">
            <v>ExplRate</v>
          </cell>
          <cell r="J13" t="str">
            <v>% MORT</v>
          </cell>
          <cell r="K13" t="str">
            <v>ExplRate</v>
          </cell>
          <cell r="L13" t="str">
            <v>% MORT</v>
          </cell>
          <cell r="M13" t="str">
            <v>ExplRate</v>
          </cell>
          <cell r="N13" t="str">
            <v>% MORT</v>
          </cell>
          <cell r="O13" t="str">
            <v>ExplRate</v>
          </cell>
          <cell r="Q13" t="str">
            <v>FISHERY AGGREGATE:</v>
          </cell>
          <cell r="U13" t="str">
            <v>% MORT</v>
          </cell>
          <cell r="V13" t="str">
            <v>ExplRate</v>
          </cell>
          <cell r="W13" t="str">
            <v>% MORT</v>
          </cell>
          <cell r="X13" t="str">
            <v>ExplRate</v>
          </cell>
          <cell r="Y13" t="str">
            <v>% MORT</v>
          </cell>
        </row>
        <row r="14">
          <cell r="A14" t="str">
            <v>-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-</v>
          </cell>
          <cell r="O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</row>
        <row r="15">
          <cell r="A15" t="str">
            <v>Alaska</v>
          </cell>
          <cell r="C15">
            <v>204778</v>
          </cell>
          <cell r="D15">
            <v>3.7775116777964815E-2</v>
          </cell>
          <cell r="E15">
            <v>1.7790996349871569E-2</v>
          </cell>
          <cell r="F15">
            <v>5.7585774010388471E-3</v>
          </cell>
          <cell r="G15">
            <v>1.8975332068311196E-3</v>
          </cell>
          <cell r="H15">
            <v>1.7918657757375465E-2</v>
          </cell>
          <cell r="I15">
            <v>4.5684732347104524E-3</v>
          </cell>
          <cell r="J15">
            <v>0.15073370650110404</v>
          </cell>
          <cell r="K15">
            <v>3.1382527565733676E-2</v>
          </cell>
          <cell r="L15">
            <v>6.6229973425020244E-3</v>
          </cell>
          <cell r="M15">
            <v>2.1459227467811163E-3</v>
          </cell>
          <cell r="N15">
            <v>0</v>
          </cell>
          <cell r="O15">
            <v>0</v>
          </cell>
          <cell r="Q15" t="str">
            <v>Alaska</v>
          </cell>
          <cell r="T15">
            <v>204778</v>
          </cell>
          <cell r="U15">
            <v>1.5605214481625225E-3</v>
          </cell>
          <cell r="V15">
            <v>1.3209207921272082E-3</v>
          </cell>
          <cell r="W15">
            <v>2.0107152791481639E-3</v>
          </cell>
          <cell r="X15">
            <v>2.0114255173067897E-3</v>
          </cell>
          <cell r="Y15">
            <v>0</v>
          </cell>
        </row>
        <row r="16">
          <cell r="A16" t="str">
            <v xml:space="preserve">Canada: </v>
          </cell>
          <cell r="C16">
            <v>433417</v>
          </cell>
          <cell r="D16">
            <v>0.62581542248722566</v>
          </cell>
          <cell r="E16">
            <v>0.29474111126132213</v>
          </cell>
          <cell r="F16">
            <v>0.54130627569765166</v>
          </cell>
          <cell r="G16">
            <v>0.17836812144212524</v>
          </cell>
          <cell r="H16">
            <v>0.47497860120375707</v>
          </cell>
          <cell r="I16">
            <v>0.12109874835722081</v>
          </cell>
          <cell r="J16">
            <v>0.59886094204492679</v>
          </cell>
          <cell r="K16">
            <v>0.12468193384223919</v>
          </cell>
          <cell r="L16">
            <v>0.40731433656387439</v>
          </cell>
          <cell r="M16">
            <v>0.13197424892703863</v>
          </cell>
          <cell r="N16">
            <v>0.13122542516558824</v>
          </cell>
          <cell r="O16">
            <v>2.0944809662131171E-2</v>
          </cell>
          <cell r="Q16" t="str">
            <v>Canada</v>
          </cell>
          <cell r="T16">
            <v>433417</v>
          </cell>
          <cell r="U16">
            <v>0.21587213366248229</v>
          </cell>
          <cell r="V16">
            <v>0.1827273762442638</v>
          </cell>
          <cell r="W16">
            <v>0.11528100933782807</v>
          </cell>
          <cell r="X16">
            <v>0.11532172965892261</v>
          </cell>
          <cell r="Y16">
            <v>0.35614593712203324</v>
          </cell>
        </row>
        <row r="17">
          <cell r="A17" t="str">
            <v>S. Of Falcon Ocean</v>
          </cell>
          <cell r="C17">
            <v>120832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Q17" t="str">
            <v>S. Of Falcon Ocean</v>
          </cell>
          <cell r="T17">
            <v>120832</v>
          </cell>
          <cell r="U17">
            <v>1.0403476321083484E-3</v>
          </cell>
          <cell r="V17">
            <v>8.8061386141813879E-4</v>
          </cell>
          <cell r="W17">
            <v>1.3404768527654426E-3</v>
          </cell>
          <cell r="X17">
            <v>1.3409503448711931E-3</v>
          </cell>
          <cell r="Y17">
            <v>8.7214327789198267E-4</v>
          </cell>
        </row>
        <row r="19">
          <cell r="A19" t="str">
            <v>NOF Ocean Troll:</v>
          </cell>
          <cell r="B19" t="str">
            <v>Nontreaty</v>
          </cell>
          <cell r="C19">
            <v>25476</v>
          </cell>
          <cell r="D19">
            <v>2.4111776666786056E-3</v>
          </cell>
          <cell r="E19">
            <v>1.1355955116939299E-3</v>
          </cell>
          <cell r="F19">
            <v>0</v>
          </cell>
          <cell r="G19">
            <v>0</v>
          </cell>
          <cell r="H19">
            <v>9.7164849541741139E-3</v>
          </cell>
          <cell r="I19">
            <v>2.4772782676950331E-3</v>
          </cell>
          <cell r="J19">
            <v>4.0738839594892974E-3</v>
          </cell>
          <cell r="K19">
            <v>8.4817642069550466E-4</v>
          </cell>
          <cell r="L19">
            <v>5.5191644520850196E-3</v>
          </cell>
          <cell r="M19">
            <v>1.7882689556509301E-3</v>
          </cell>
          <cell r="N19">
            <v>4.7892490936346085E-3</v>
          </cell>
          <cell r="O19">
            <v>7.6440911175661218E-4</v>
          </cell>
          <cell r="Q19" t="str">
            <v>NOF Ocean Troll:</v>
          </cell>
          <cell r="R19" t="str">
            <v>Nontreaty</v>
          </cell>
          <cell r="T19">
            <v>25476</v>
          </cell>
          <cell r="U19">
            <v>6.2420857926500902E-3</v>
          </cell>
          <cell r="V19">
            <v>5.2836831685088327E-3</v>
          </cell>
          <cell r="W19">
            <v>6.702384263827214E-3</v>
          </cell>
          <cell r="X19">
            <v>6.7047517243559659E-3</v>
          </cell>
          <cell r="Y19">
            <v>8.8460246757615397E-3</v>
          </cell>
        </row>
        <row r="20">
          <cell r="B20" t="str">
            <v>Treaty</v>
          </cell>
          <cell r="C20">
            <v>43653</v>
          </cell>
          <cell r="D20">
            <v>4.9945823095485396E-3</v>
          </cell>
          <cell r="E20">
            <v>2.352304988508855E-3</v>
          </cell>
          <cell r="F20">
            <v>2.8792887005194234E-2</v>
          </cell>
          <cell r="G20">
            <v>9.4876660341555973E-3</v>
          </cell>
          <cell r="H20">
            <v>5.3731086084177961E-2</v>
          </cell>
          <cell r="I20">
            <v>1.369907456078585E-2</v>
          </cell>
          <cell r="J20">
            <v>4.0738839594892974E-2</v>
          </cell>
          <cell r="K20">
            <v>8.4817642069550461E-3</v>
          </cell>
          <cell r="L20">
            <v>3.8634151164595135E-2</v>
          </cell>
          <cell r="M20">
            <v>1.251788268955651E-2</v>
          </cell>
          <cell r="N20">
            <v>3.1609044017988412E-2</v>
          </cell>
          <cell r="O20">
            <v>5.0451001375936399E-3</v>
          </cell>
          <cell r="R20" t="str">
            <v>Treaty</v>
          </cell>
          <cell r="T20">
            <v>43653</v>
          </cell>
          <cell r="U20">
            <v>1.6125388297679399E-2</v>
          </cell>
          <cell r="V20">
            <v>1.3649514851981152E-2</v>
          </cell>
          <cell r="W20">
            <v>3.6863113451049673E-2</v>
          </cell>
          <cell r="X20">
            <v>3.6876134483957809E-2</v>
          </cell>
          <cell r="Y20">
            <v>2.4606899626238087E-2</v>
          </cell>
        </row>
        <row r="22">
          <cell r="A22" t="str">
            <v>Ntrty NOF Ocean &amp; Buoy10 Spt</v>
          </cell>
          <cell r="C22">
            <v>22336</v>
          </cell>
          <cell r="D22">
            <v>2.9852675873163689E-3</v>
          </cell>
          <cell r="E22">
            <v>1.4059753954305801E-3</v>
          </cell>
          <cell r="F22">
            <v>5.7585774010388471E-3</v>
          </cell>
          <cell r="G22">
            <v>1.8975332068311196E-3</v>
          </cell>
          <cell r="H22">
            <v>1.1175202056697652E-3</v>
          </cell>
          <cell r="I22">
            <v>2.849187265016563E-4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Q22" t="str">
            <v>Ntrty NOF Ocean &amp; Buoy10 Spt</v>
          </cell>
          <cell r="T22">
            <v>22336</v>
          </cell>
          <cell r="U22">
            <v>3.1210428963250451E-3</v>
          </cell>
          <cell r="V22">
            <v>2.6418415842544164E-3</v>
          </cell>
          <cell r="W22">
            <v>0</v>
          </cell>
          <cell r="X22">
            <v>0</v>
          </cell>
          <cell r="Y22">
            <v>1.0278831489441226E-2</v>
          </cell>
        </row>
        <row r="24">
          <cell r="A24" t="str">
            <v>Pgt Snd Trty Troll</v>
          </cell>
          <cell r="C24">
            <v>9928</v>
          </cell>
          <cell r="D24">
            <v>1.0907708492117502E-3</v>
          </cell>
          <cell r="E24">
            <v>5.1372177909963504E-4</v>
          </cell>
          <cell r="F24">
            <v>6.334435141142733E-2</v>
          </cell>
          <cell r="G24">
            <v>2.0872865275142316E-2</v>
          </cell>
          <cell r="H24">
            <v>4.5434983765868166E-2</v>
          </cell>
          <cell r="I24">
            <v>1.1583931679728397E-2</v>
          </cell>
          <cell r="J24">
            <v>8.1477679189785948E-3</v>
          </cell>
          <cell r="K24">
            <v>1.6963528413910093E-3</v>
          </cell>
          <cell r="L24">
            <v>5.5191644520850196E-3</v>
          </cell>
          <cell r="M24">
            <v>1.7882689556509301E-3</v>
          </cell>
          <cell r="N24">
            <v>4.7892490936346085E-3</v>
          </cell>
          <cell r="O24">
            <v>7.6440911175661218E-4</v>
          </cell>
          <cell r="Q24" t="str">
            <v>Pgt Snd Trty Troll</v>
          </cell>
          <cell r="T24">
            <v>9928</v>
          </cell>
          <cell r="U24">
            <v>8.3227810568667869E-3</v>
          </cell>
          <cell r="V24">
            <v>7.0449108913451103E-3</v>
          </cell>
          <cell r="W24">
            <v>1.3404768527654428E-2</v>
          </cell>
          <cell r="X24">
            <v>1.3409503448711932E-2</v>
          </cell>
          <cell r="Y24">
            <v>6.9771462231358614E-3</v>
          </cell>
        </row>
        <row r="25">
          <cell r="A25" t="str">
            <v>Pgt Snd 6 Sport</v>
          </cell>
          <cell r="C25">
            <v>1727</v>
          </cell>
          <cell r="D25">
            <v>5.7408992063776325E-4</v>
          </cell>
          <cell r="E25">
            <v>2.7037988373665E-4</v>
          </cell>
          <cell r="F25">
            <v>5.7585774010388471E-3</v>
          </cell>
          <cell r="G25">
            <v>1.8975332068311196E-3</v>
          </cell>
          <cell r="H25">
            <v>5.8521289918841571E-3</v>
          </cell>
          <cell r="I25">
            <v>1.492036681960253E-3</v>
          </cell>
          <cell r="J25">
            <v>0</v>
          </cell>
          <cell r="K25">
            <v>0</v>
          </cell>
          <cell r="L25">
            <v>3.3114986712510122E-3</v>
          </cell>
          <cell r="M25">
            <v>1.0729613733905582E-3</v>
          </cell>
          <cell r="N25">
            <v>9.5784981872692164E-4</v>
          </cell>
          <cell r="O25">
            <v>1.5288182235132243E-4</v>
          </cell>
          <cell r="Q25" t="str">
            <v>Pgt Snd 6 Sport</v>
          </cell>
          <cell r="T25">
            <v>1727</v>
          </cell>
          <cell r="U25">
            <v>1.5605214481625225E-3</v>
          </cell>
          <cell r="V25">
            <v>1.3209207921272082E-3</v>
          </cell>
          <cell r="W25">
            <v>2.0107152791481639E-3</v>
          </cell>
          <cell r="X25">
            <v>2.0114255173067897E-3</v>
          </cell>
          <cell r="Y25">
            <v>1.2459189684171181E-3</v>
          </cell>
        </row>
        <row r="26">
          <cell r="A26" t="str">
            <v>Pgt Snd 5 Sport</v>
          </cell>
          <cell r="C26">
            <v>6496</v>
          </cell>
          <cell r="D26">
            <v>2.1815416984235004E-3</v>
          </cell>
          <cell r="E26">
            <v>1.0274435581992701E-3</v>
          </cell>
          <cell r="F26">
            <v>1.1517154802077694E-2</v>
          </cell>
          <cell r="G26">
            <v>3.7950664136622392E-3</v>
          </cell>
          <cell r="H26">
            <v>1.2216053329048977E-2</v>
          </cell>
          <cell r="I26">
            <v>3.1145587701503171E-3</v>
          </cell>
          <cell r="J26">
            <v>0</v>
          </cell>
          <cell r="K26">
            <v>0</v>
          </cell>
          <cell r="L26">
            <v>4.4153315616680157E-3</v>
          </cell>
          <cell r="M26">
            <v>1.4306151645207441E-3</v>
          </cell>
          <cell r="N26">
            <v>9.5784981872692164E-4</v>
          </cell>
          <cell r="O26">
            <v>1.5288182235132243E-4</v>
          </cell>
          <cell r="Q26" t="str">
            <v>Pgt Snd 5 Sport</v>
          </cell>
          <cell r="T26">
            <v>6496</v>
          </cell>
          <cell r="U26">
            <v>3.1210428963250451E-3</v>
          </cell>
          <cell r="V26">
            <v>2.6418415842544164E-3</v>
          </cell>
          <cell r="W26">
            <v>7.3726226902099349E-3</v>
          </cell>
          <cell r="X26">
            <v>7.3752268967915624E-3</v>
          </cell>
          <cell r="Y26">
            <v>3.1770933694636513E-3</v>
          </cell>
        </row>
        <row r="27">
          <cell r="A27" t="str">
            <v>Pgt Snd 7 Sport</v>
          </cell>
          <cell r="C27">
            <v>4512</v>
          </cell>
          <cell r="D27">
            <v>2.7556316190612633E-3</v>
          </cell>
          <cell r="E27">
            <v>1.29782344193592E-3</v>
          </cell>
          <cell r="F27">
            <v>2.8792887005194234E-2</v>
          </cell>
          <cell r="G27">
            <v>9.4876660341555973E-3</v>
          </cell>
          <cell r="H27">
            <v>3.7066025817319145E-2</v>
          </cell>
          <cell r="I27">
            <v>9.4502138026387288E-3</v>
          </cell>
          <cell r="J27">
            <v>8.1477679189785948E-3</v>
          </cell>
          <cell r="K27">
            <v>1.6963528413910093E-3</v>
          </cell>
          <cell r="L27">
            <v>1.1038328904170039E-2</v>
          </cell>
          <cell r="M27">
            <v>3.5765379113018602E-3</v>
          </cell>
          <cell r="N27">
            <v>9.5784981872692164E-4</v>
          </cell>
          <cell r="O27">
            <v>1.5288182235132243E-4</v>
          </cell>
          <cell r="Q27" t="str">
            <v>Pgt Snd 7 Sport</v>
          </cell>
          <cell r="T27">
            <v>4512</v>
          </cell>
          <cell r="U27">
            <v>7.2824334247584381E-3</v>
          </cell>
          <cell r="V27">
            <v>6.1642970299269715E-3</v>
          </cell>
          <cell r="W27">
            <v>1.6755960659568036E-2</v>
          </cell>
          <cell r="X27">
            <v>1.6761879310889915E-2</v>
          </cell>
          <cell r="Y27">
            <v>1.3393628910484021E-2</v>
          </cell>
        </row>
        <row r="28">
          <cell r="A28" t="str">
            <v>Pgt Snd 8-13 Sport</v>
          </cell>
          <cell r="C28">
            <v>48599</v>
          </cell>
          <cell r="D28">
            <v>2.5489592476316689E-2</v>
          </cell>
          <cell r="E28">
            <v>1.200486683790726E-2</v>
          </cell>
          <cell r="F28">
            <v>0.19579163163532082</v>
          </cell>
          <cell r="G28">
            <v>6.4516129032258063E-2</v>
          </cell>
          <cell r="H28">
            <v>0.21435695394298199</v>
          </cell>
          <cell r="I28">
            <v>5.4651638533555515E-2</v>
          </cell>
          <cell r="J28">
            <v>4.0738839594892974E-3</v>
          </cell>
          <cell r="K28">
            <v>8.4817642069550466E-4</v>
          </cell>
          <cell r="L28">
            <v>5.1880145849599185E-2</v>
          </cell>
          <cell r="M28">
            <v>1.6809728183118742E-2</v>
          </cell>
          <cell r="N28">
            <v>3.7356142930349945E-2</v>
          </cell>
          <cell r="O28">
            <v>5.9623910717015744E-3</v>
          </cell>
          <cell r="Q28" t="str">
            <v>Pgt Snd 8-13 Sport</v>
          </cell>
          <cell r="T28">
            <v>48599</v>
          </cell>
          <cell r="U28">
            <v>4.1613905284333935E-3</v>
          </cell>
          <cell r="V28">
            <v>3.5224554456725551E-3</v>
          </cell>
          <cell r="W28">
            <v>0.30361800715137283</v>
          </cell>
          <cell r="X28">
            <v>0.30372525311332527</v>
          </cell>
          <cell r="Y28">
            <v>3.837430422724724E-2</v>
          </cell>
        </row>
        <row r="30">
          <cell r="A30" t="str">
            <v>Out-of-Region \1 Net:</v>
          </cell>
          <cell r="B30" t="str">
            <v>Nontreaty</v>
          </cell>
          <cell r="C30">
            <v>1334</v>
          </cell>
          <cell r="D30">
            <v>1.7394924595324223E-2</v>
          </cell>
          <cell r="E30">
            <v>8.1925104772204941E-3</v>
          </cell>
          <cell r="F30">
            <v>1.7275732203116543E-2</v>
          </cell>
          <cell r="G30">
            <v>5.6925996204933585E-3</v>
          </cell>
          <cell r="H30">
            <v>3.1307826340543438E-2</v>
          </cell>
          <cell r="I30">
            <v>7.9821250347205108E-3</v>
          </cell>
          <cell r="J30">
            <v>0</v>
          </cell>
          <cell r="K30">
            <v>0</v>
          </cell>
          <cell r="L30">
            <v>3.3114986712510119E-2</v>
          </cell>
          <cell r="M30">
            <v>1.0729613733905581E-2</v>
          </cell>
          <cell r="N30">
            <v>1.0536348005996139E-2</v>
          </cell>
          <cell r="O30">
            <v>1.6817000458645467E-3</v>
          </cell>
          <cell r="Q30" t="str">
            <v>Out-of-Region \1 Net:</v>
          </cell>
          <cell r="R30" t="str">
            <v>Nontreaty</v>
          </cell>
          <cell r="T30">
            <v>1334</v>
          </cell>
          <cell r="U30">
            <v>4.1613905284333935E-3</v>
          </cell>
          <cell r="V30">
            <v>3.5224554456725551E-3</v>
          </cell>
          <cell r="W30">
            <v>1.2064291674888986E-2</v>
          </cell>
          <cell r="X30">
            <v>1.2068553103840739E-2</v>
          </cell>
          <cell r="Y30">
            <v>2.7410217305176604E-3</v>
          </cell>
        </row>
        <row r="31">
          <cell r="B31" t="str">
            <v xml:space="preserve">Treaty </v>
          </cell>
          <cell r="C31">
            <v>6286</v>
          </cell>
          <cell r="D31">
            <v>2.5087729531870252E-2</v>
          </cell>
          <cell r="E31">
            <v>1.1815600919291605E-2</v>
          </cell>
          <cell r="F31">
            <v>6.334435141142733E-2</v>
          </cell>
          <cell r="G31">
            <v>2.0872865275142316E-2</v>
          </cell>
          <cell r="H31">
            <v>5.0723535667101652E-2</v>
          </cell>
          <cell r="I31">
            <v>1.2932280877436442E-2</v>
          </cell>
          <cell r="J31">
            <v>4.0738839594892974E-3</v>
          </cell>
          <cell r="K31">
            <v>8.4817642069550466E-4</v>
          </cell>
          <cell r="L31">
            <v>8.2787466781275285E-2</v>
          </cell>
          <cell r="M31">
            <v>2.6824034334763949E-2</v>
          </cell>
          <cell r="N31">
            <v>8.6206483685422938E-3</v>
          </cell>
          <cell r="O31">
            <v>1.3759364011619018E-3</v>
          </cell>
          <cell r="R31" t="str">
            <v>Treaty</v>
          </cell>
          <cell r="T31">
            <v>6286</v>
          </cell>
          <cell r="U31">
            <v>1.6645562113733574E-2</v>
          </cell>
          <cell r="V31">
            <v>1.4089821782690221E-2</v>
          </cell>
          <cell r="W31">
            <v>1.005357639574082E-2</v>
          </cell>
          <cell r="X31">
            <v>1.0057127586533949E-2</v>
          </cell>
          <cell r="Y31">
            <v>3.2643076972528502E-2</v>
          </cell>
        </row>
        <row r="33">
          <cell r="A33" t="str">
            <v>Local Terminal Net:</v>
          </cell>
          <cell r="B33" t="str">
            <v>Nontreaty</v>
          </cell>
          <cell r="C33" t="str">
            <v>na</v>
          </cell>
          <cell r="D33">
            <v>5.7408992063776319E-5</v>
          </cell>
          <cell r="E33">
            <v>2.7037988373664998E-5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Q33" t="str">
            <v>Local Terminal Net:</v>
          </cell>
          <cell r="R33" t="str">
            <v>Nontreaty</v>
          </cell>
          <cell r="T33" t="str">
            <v>na</v>
          </cell>
          <cell r="U33">
            <v>0.22003352419091568</v>
          </cell>
          <cell r="V33">
            <v>0.18624983168993636</v>
          </cell>
          <cell r="W33">
            <v>6.7023842638272131E-4</v>
          </cell>
          <cell r="X33">
            <v>6.7047517243559653E-4</v>
          </cell>
          <cell r="Y33">
            <v>1.2459189684171183E-4</v>
          </cell>
        </row>
        <row r="34">
          <cell r="B34" t="str">
            <v xml:space="preserve">Treaty </v>
          </cell>
          <cell r="C34" t="str">
            <v>na</v>
          </cell>
          <cell r="D34">
            <v>1.9174603349301291E-2</v>
          </cell>
          <cell r="E34">
            <v>9.03068811680411E-3</v>
          </cell>
          <cell r="F34">
            <v>5.7585774010388471E-3</v>
          </cell>
          <cell r="G34">
            <v>1.8975332068311196E-3</v>
          </cell>
          <cell r="H34">
            <v>2.4696634621633285E-2</v>
          </cell>
          <cell r="I34">
            <v>6.2965605897526058E-3</v>
          </cell>
          <cell r="J34">
            <v>8.962544710876455E-2</v>
          </cell>
          <cell r="K34">
            <v>1.8659881255301103E-2</v>
          </cell>
          <cell r="L34">
            <v>1.1038328904170039E-3</v>
          </cell>
          <cell r="M34">
            <v>3.5765379113018603E-4</v>
          </cell>
          <cell r="N34">
            <v>0</v>
          </cell>
          <cell r="O34">
            <v>0</v>
          </cell>
          <cell r="R34" t="str">
            <v xml:space="preserve">Treaty </v>
          </cell>
          <cell r="T34" t="str">
            <v>na</v>
          </cell>
          <cell r="U34">
            <v>0.19454500720426113</v>
          </cell>
          <cell r="V34">
            <v>0.16467479208519195</v>
          </cell>
          <cell r="W34">
            <v>0.505359773492572</v>
          </cell>
          <cell r="X34">
            <v>0.50553828001643986</v>
          </cell>
          <cell r="Y34">
            <v>3.7689048794617826E-2</v>
          </cell>
        </row>
        <row r="36">
          <cell r="A36" t="str">
            <v>Freshwater Sport:</v>
          </cell>
          <cell r="B36" t="str">
            <v>Nontreaty</v>
          </cell>
          <cell r="C36" t="str">
            <v>na</v>
          </cell>
          <cell r="D36">
            <v>1.3694309203721364E-3</v>
          </cell>
          <cell r="E36">
            <v>6.4496267871113006E-4</v>
          </cell>
          <cell r="F36">
            <v>0</v>
          </cell>
          <cell r="G36">
            <v>0</v>
          </cell>
          <cell r="H36">
            <v>2.0883507318464754E-2</v>
          </cell>
          <cell r="I36">
            <v>5.3243800692613988E-3</v>
          </cell>
          <cell r="J36">
            <v>0</v>
          </cell>
          <cell r="K36">
            <v>0</v>
          </cell>
          <cell r="L36">
            <v>3.7772780630470196E-2</v>
          </cell>
          <cell r="M36">
            <v>1.2238789323366601E-2</v>
          </cell>
          <cell r="N36">
            <v>0</v>
          </cell>
          <cell r="O36">
            <v>0</v>
          </cell>
          <cell r="Q36" t="str">
            <v>Freshwater Sport:  \2</v>
          </cell>
          <cell r="R36" t="str">
            <v>Nontreaty</v>
          </cell>
          <cell r="T36" t="str">
            <v>na</v>
          </cell>
          <cell r="U36">
            <v>0.30420613705336769</v>
          </cell>
          <cell r="V36">
            <v>0.25749867904708423</v>
          </cell>
          <cell r="W36">
            <v>0</v>
          </cell>
          <cell r="X36">
            <v>0</v>
          </cell>
          <cell r="Y36">
            <v>0.16753958610477934</v>
          </cell>
        </row>
        <row r="37">
          <cell r="A37" t="str">
            <v>Freshwater Net:</v>
          </cell>
          <cell r="B37" t="str">
            <v>Treaty</v>
          </cell>
          <cell r="C37" t="str">
            <v>na</v>
          </cell>
          <cell r="D37">
            <v>0.23084270921868333</v>
          </cell>
          <cell r="E37">
            <v>0.10872029387079832</v>
          </cell>
          <cell r="F37">
            <v>2.6800419224434793E-2</v>
          </cell>
          <cell r="G37">
            <v>8.8311195445920296E-3</v>
          </cell>
          <cell r="H37">
            <v>0</v>
          </cell>
          <cell r="I37">
            <v>0</v>
          </cell>
          <cell r="J37">
            <v>9.1523877033886564E-2</v>
          </cell>
          <cell r="K37">
            <v>1.9055131467345207E-2</v>
          </cell>
          <cell r="L37">
            <v>0.31096581402349743</v>
          </cell>
          <cell r="M37">
            <v>0.10075628590426623</v>
          </cell>
          <cell r="N37">
            <v>0.76820034386808489</v>
          </cell>
          <cell r="O37">
            <v>0.12261198593487237</v>
          </cell>
          <cell r="Q37" t="str">
            <v>Freshwater Net: \2</v>
          </cell>
          <cell r="R37" t="str">
            <v>Treaty</v>
          </cell>
          <cell r="T37" t="str">
            <v>na</v>
          </cell>
          <cell r="U37">
            <v>1.6404353948745991E-2</v>
          </cell>
          <cell r="V37">
            <v>1.3885648440030873E-2</v>
          </cell>
          <cell r="W37">
            <v>0</v>
          </cell>
          <cell r="X37">
            <v>0</v>
          </cell>
          <cell r="Y37">
            <v>0.29534474661060101</v>
          </cell>
        </row>
        <row r="38">
          <cell r="A38" t="str">
            <v>-</v>
          </cell>
          <cell r="B38" t="str">
            <v>-</v>
          </cell>
          <cell r="C38" t="str">
            <v>-</v>
          </cell>
          <cell r="D38" t="str">
            <v>-</v>
          </cell>
          <cell r="E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-</v>
          </cell>
          <cell r="O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</row>
        <row r="39">
          <cell r="A39" t="str">
            <v>This table presents the proportion (in percent) of the total (landed + nonlanded) mortality for this stock occurring in the indicated fishery.</v>
          </cell>
          <cell r="Q39" t="str">
            <v>This table presents the proportion (in percent) of the total (landed + nonlanded) mortality for this stock occurring in the indicated fishery.</v>
          </cell>
        </row>
        <row r="40">
          <cell r="A40" t="str">
            <v>"Exploitation Rate" refers to the proportion of the population (defined as the sum of AEQ fishery-related mortality plus spawning escapement) killed in the specified fishery or groups of fisheries.</v>
          </cell>
          <cell r="Q40" t="str">
            <v>"Exploitation Rate" refers to the proportion of the population (defined as the sum of AEQ fishery-related mortality plus spawning escapement) killed in the specified fishery or groups of fisheries.</v>
          </cell>
        </row>
        <row r="41">
          <cell r="A41" t="str">
            <v>"AEQ" = "Adult Equivalent": Figures in this table are adjusted so they are comparable across age classes, and represent fish that would have contributed to escapement if they had not been caught.</v>
          </cell>
          <cell r="Q41" t="str">
            <v>"AEQ" = "Adult Equivalent": figures are adjusted so they are comparable across age classes, and represent fish that would have contributed to escapement if they had not been caught</v>
          </cell>
        </row>
        <row r="42">
          <cell r="Q42" t="str">
            <v>\1  "Out-of-Region" means all net fishery catches outside the local "region of origin", including pre-terminal and nonlocal terminal.</v>
          </cell>
        </row>
        <row r="43">
          <cell r="A43" t="str">
            <v>\1  "Out-of-Region" means all net fishery catches outside the local "region of origin", including pre-terminal and nonlocal terminal.</v>
          </cell>
          <cell r="Q43" t="str">
            <v>\2   Note that "freshwater sport" and "freshwater net" categories include Marine Area 9A and 12A net catches for both treaty and nontreaty in Hood Canal.</v>
          </cell>
        </row>
        <row r="44">
          <cell r="A44" t="str">
            <v>\2  "Nooksack Early" stock comprises an aggregation of North Fork and South Fork Early ("Spring" or "Native") stocks.  Appendix C reg's derives the So. U.S ER for this stock.</v>
          </cell>
        </row>
        <row r="45">
          <cell r="A45" t="str">
            <v>\3  "White River Spring" stock is represented by fingerlings originating from the White River.</v>
          </cell>
          <cell r="Q45" t="str">
            <v>a\  Preterminal So. U.S. Rate from Appendix C in Puget Sound Comprehensive Chinook Management Plan.</v>
          </cell>
        </row>
        <row r="46">
          <cell r="Q46" t="str">
            <v>b\  Preterminal Southern US Fishery Exploitation Rate.</v>
          </cell>
        </row>
        <row r="47">
          <cell r="A47" t="str">
            <v>a\  Total exploitation rate unless noted otherwise.</v>
          </cell>
          <cell r="Q47" t="str">
            <v>c\  So. U.S. rate; Rate in parentheses is Dungeness spring/early which is rate from Appendix C</v>
          </cell>
        </row>
        <row r="48">
          <cell r="Q48" t="str">
            <v>=</v>
          </cell>
          <cell r="R48" t="str">
            <v>=</v>
          </cell>
          <cell r="S48" t="str">
            <v>=</v>
          </cell>
          <cell r="T48" t="str">
            <v>=</v>
          </cell>
          <cell r="U48" t="str">
            <v>=</v>
          </cell>
          <cell r="V48" t="str">
            <v>=</v>
          </cell>
          <cell r="W48" t="str">
            <v>=</v>
          </cell>
          <cell r="X48" t="str">
            <v>=</v>
          </cell>
          <cell r="Y48" t="str">
            <v>=</v>
          </cell>
        </row>
        <row r="50">
          <cell r="A50" t="str">
            <v>=</v>
          </cell>
          <cell r="B50" t="str">
            <v>=</v>
          </cell>
          <cell r="C50" t="str">
            <v>=</v>
          </cell>
          <cell r="D50" t="str">
            <v>=</v>
          </cell>
          <cell r="E50" t="str">
            <v>=</v>
          </cell>
          <cell r="F50" t="str">
            <v>=</v>
          </cell>
          <cell r="G50" t="str">
            <v>=</v>
          </cell>
          <cell r="H50" t="str">
            <v>=</v>
          </cell>
          <cell r="I50" t="str">
            <v>=</v>
          </cell>
          <cell r="J50" t="str">
            <v>=</v>
          </cell>
          <cell r="K50" t="str">
            <v>=</v>
          </cell>
          <cell r="L50" t="str">
            <v>=</v>
          </cell>
          <cell r="M50" t="str">
            <v>=</v>
          </cell>
          <cell r="N50" t="str">
            <v>=</v>
          </cell>
          <cell r="O50" t="str">
            <v>=</v>
          </cell>
        </row>
        <row r="51">
          <cell r="C51">
            <v>929374</v>
          </cell>
          <cell r="D51">
            <v>0.99999999999999989</v>
          </cell>
          <cell r="E51">
            <v>0.47097131305890516</v>
          </cell>
          <cell r="F51">
            <v>0.99999999999999978</v>
          </cell>
          <cell r="G51">
            <v>0.32951423149905124</v>
          </cell>
          <cell r="H51">
            <v>0.99999999999999989</v>
          </cell>
          <cell r="I51">
            <v>0.25495621918611799</v>
          </cell>
          <cell r="J51">
            <v>1</v>
          </cell>
          <cell r="K51">
            <v>0.20819847328244273</v>
          </cell>
          <cell r="L51">
            <v>0.99999999999999989</v>
          </cell>
          <cell r="M51">
            <v>0.32401081199444254</v>
          </cell>
          <cell r="N51">
            <v>0.99999999999999989</v>
          </cell>
          <cell r="O51">
            <v>0.1596093869438924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929374</v>
          </cell>
          <cell r="U51">
            <v>1.0244056641234114</v>
          </cell>
          <cell r="V51">
            <v>0.86711960473648597</v>
          </cell>
          <cell r="W51">
            <v>1.0335076534821566</v>
          </cell>
          <cell r="X51">
            <v>1.03387271589569</v>
          </cell>
          <cell r="Y51">
            <v>1</v>
          </cell>
        </row>
      </sheetData>
      <sheetData sheetId="10">
        <row r="1">
          <cell r="A1" t="str">
            <v>TABLE 8:  RECAPITULATION OF PUGET SOUND CHINOOK RUN SIZES AND ESCAPEMENT</v>
          </cell>
          <cell r="H1" t="str">
            <v>=</v>
          </cell>
          <cell r="I1" t="str">
            <v>=</v>
          </cell>
          <cell r="J1" t="str">
            <v>=</v>
          </cell>
          <cell r="K1" t="str">
            <v xml:space="preserve"> TABLE 8</v>
          </cell>
        </row>
        <row r="2">
          <cell r="A2" t="str">
            <v>FRAM Run Number:</v>
          </cell>
          <cell r="B2">
            <v>2008</v>
          </cell>
          <cell r="H2" t="str">
            <v>Version:</v>
          </cell>
          <cell r="I2">
            <v>5.3</v>
          </cell>
          <cell r="K2">
            <v>39552.74336296296</v>
          </cell>
        </row>
        <row r="3">
          <cell r="A3" t="str">
            <v>Run Description:</v>
          </cell>
          <cell r="B3" t="str">
            <v>2008 Final PFMC NT Ocean Troll 40K T Troll 37.5K</v>
          </cell>
          <cell r="K3">
            <v>39552.74336296296</v>
          </cell>
        </row>
        <row r="4">
          <cell r="A4" t="str">
            <v>=</v>
          </cell>
          <cell r="B4" t="str">
            <v>=</v>
          </cell>
          <cell r="C4" t="str">
            <v>=</v>
          </cell>
          <cell r="D4" t="str">
            <v>=</v>
          </cell>
          <cell r="E4" t="str">
            <v>=</v>
          </cell>
          <cell r="F4" t="str">
            <v>=</v>
          </cell>
          <cell r="G4" t="str">
            <v>=</v>
          </cell>
          <cell r="H4" t="str">
            <v>=</v>
          </cell>
          <cell r="I4" t="str">
            <v>=</v>
          </cell>
          <cell r="J4" t="str">
            <v>=</v>
          </cell>
          <cell r="K4" t="str">
            <v>=</v>
          </cell>
        </row>
        <row r="5">
          <cell r="G5" t="str">
            <v>Expected</v>
          </cell>
        </row>
        <row r="6">
          <cell r="A6" t="str">
            <v>LANDED CATCH ONLY!</v>
          </cell>
          <cell r="B6" t="str">
            <v>Run Entrng</v>
          </cell>
          <cell r="C6" t="str">
            <v xml:space="preserve">       Run Entering</v>
          </cell>
          <cell r="E6" t="str">
            <v>TRS</v>
          </cell>
          <cell r="F6" t="str">
            <v>Extr. Term.</v>
          </cell>
          <cell r="G6" t="str">
            <v>Escape-</v>
          </cell>
        </row>
        <row r="7">
          <cell r="A7" t="str">
            <v>Stock</v>
          </cell>
          <cell r="B7" t="str">
            <v>Ar 4B(Net)</v>
          </cell>
          <cell r="C7" t="str">
            <v xml:space="preserve">  Area .......           = TAA</v>
          </cell>
          <cell r="E7" t="str">
            <v>(Stock)</v>
          </cell>
          <cell r="F7" t="str">
            <v>Run Size</v>
          </cell>
          <cell r="G7" t="str">
            <v>ment</v>
          </cell>
          <cell r="H7" t="str">
            <v>Remarks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</row>
        <row r="9">
          <cell r="A9" t="str">
            <v>Nooksack Early</v>
          </cell>
          <cell r="B9" t="str">
            <v>na</v>
          </cell>
          <cell r="D9" t="str">
            <v>na</v>
          </cell>
          <cell r="E9" t="e">
            <v>#REF!</v>
          </cell>
          <cell r="F9" t="e">
            <v>#REF!</v>
          </cell>
          <cell r="G9">
            <v>2666.8215</v>
          </cell>
          <cell r="H9" t="str">
            <v xml:space="preserve">  Uses FRAM Area 9 Stock Comp.</v>
          </cell>
        </row>
        <row r="10">
          <cell r="A10" t="str">
            <v>Nooksack Summer/Fall</v>
          </cell>
          <cell r="B10" t="e">
            <v>#REF!</v>
          </cell>
          <cell r="C10" t="str">
            <v>7B</v>
          </cell>
          <cell r="D10" t="e">
            <v>#REF!</v>
          </cell>
          <cell r="E10" t="e">
            <v>#REF!</v>
          </cell>
          <cell r="F10" t="e">
            <v>#REF!</v>
          </cell>
          <cell r="G10">
            <v>3903.123427999999</v>
          </cell>
          <cell r="H10"/>
        </row>
        <row r="11">
          <cell r="A11" t="str">
            <v>Skagit Spring</v>
          </cell>
          <cell r="B11" t="str">
            <v>na</v>
          </cell>
          <cell r="D11" t="str">
            <v>na</v>
          </cell>
          <cell r="E11" t="e">
            <v>#REF!</v>
          </cell>
          <cell r="F11" t="e">
            <v>#REF!</v>
          </cell>
          <cell r="G11">
            <v>2771.1502925698996</v>
          </cell>
          <cell r="H11"/>
        </row>
        <row r="12">
          <cell r="A12" t="str">
            <v>Skagit S/F 0s+1s</v>
          </cell>
          <cell r="B12" t="e">
            <v>#REF!</v>
          </cell>
          <cell r="C12" t="str">
            <v>8</v>
          </cell>
          <cell r="D12" t="e">
            <v>#REF!</v>
          </cell>
          <cell r="E12" t="e">
            <v>#REF!</v>
          </cell>
          <cell r="F12" t="e">
            <v>#REF!</v>
          </cell>
          <cell r="G12">
            <v>20220.861000000001</v>
          </cell>
          <cell r="H12"/>
          <cell r="I12" t="str">
            <v>Sum of 0s and 1s</v>
          </cell>
        </row>
        <row r="13">
          <cell r="A13" t="str">
            <v>Stilly-Sno-Tulalip:</v>
          </cell>
          <cell r="B13" t="e">
            <v>#REF!</v>
          </cell>
          <cell r="C13" t="str">
            <v>8A</v>
          </cell>
          <cell r="D13" t="e">
            <v>#REF!</v>
          </cell>
          <cell r="E13" t="e">
            <v>#REF!</v>
          </cell>
          <cell r="F13" t="e">
            <v>#REF!</v>
          </cell>
          <cell r="G13">
            <v>11261.393547617023</v>
          </cell>
          <cell r="H13"/>
          <cell r="I13" t="str">
            <v>Sum of below</v>
          </cell>
        </row>
        <row r="14">
          <cell r="A14" t="str">
            <v>Stillaguamish S/F</v>
          </cell>
          <cell r="B14" t="str">
            <v>na</v>
          </cell>
          <cell r="D14" t="str">
            <v>na</v>
          </cell>
          <cell r="E14" t="e">
            <v>#REF!</v>
          </cell>
          <cell r="F14" t="e">
            <v>#REF!</v>
          </cell>
          <cell r="G14">
            <v>561.60299999999995</v>
          </cell>
          <cell r="H14"/>
        </row>
        <row r="15">
          <cell r="A15" t="str">
            <v>Snohomish S/F</v>
          </cell>
          <cell r="B15" t="str">
            <v>na</v>
          </cell>
          <cell r="D15" t="str">
            <v>na</v>
          </cell>
          <cell r="E15" t="e">
            <v>#REF!</v>
          </cell>
          <cell r="F15" t="e">
            <v>#REF!</v>
          </cell>
          <cell r="G15">
            <v>10701.079016426098</v>
          </cell>
          <cell r="H15"/>
        </row>
        <row r="16">
          <cell r="A16" t="str">
            <v>Tulalip S/F</v>
          </cell>
          <cell r="B16" t="str">
            <v>na</v>
          </cell>
          <cell r="D16" t="str">
            <v>na</v>
          </cell>
          <cell r="E16" t="e">
            <v>#REF!</v>
          </cell>
          <cell r="F16" t="e">
            <v>#REF!</v>
          </cell>
          <cell r="G16">
            <v>-1.28846880907372</v>
          </cell>
          <cell r="H16"/>
          <cell r="I16" t="str">
            <v>From Status Report table</v>
          </cell>
        </row>
        <row r="17">
          <cell r="A17" t="str">
            <v>-</v>
          </cell>
          <cell r="B17" t="str">
            <v>-</v>
          </cell>
          <cell r="C17" t="str">
            <v>-</v>
          </cell>
          <cell r="D17" t="str">
            <v>-</v>
          </cell>
          <cell r="E17" t="str">
            <v>-</v>
          </cell>
          <cell r="F17" t="str">
            <v>-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</row>
        <row r="18">
          <cell r="A18" t="str">
            <v>SPS Aggregate S/F N&amp;H:</v>
          </cell>
          <cell r="B18" t="e">
            <v>#REF!</v>
          </cell>
          <cell r="C18">
            <v>10</v>
          </cell>
          <cell r="D18" t="e">
            <v>#REF!</v>
          </cell>
          <cell r="F18" t="e">
            <v>#REF!</v>
          </cell>
          <cell r="H18" t="str">
            <v xml:space="preserve">  Uses FRAM Area 9 Stock Comp.</v>
          </cell>
        </row>
        <row r="19">
          <cell r="A19" t="str">
            <v>Green R. N&amp;H</v>
          </cell>
          <cell r="E19" t="str">
            <v>na</v>
          </cell>
          <cell r="H19"/>
        </row>
        <row r="20">
          <cell r="A20" t="str">
            <v>Lake Washington N&amp;H</v>
          </cell>
          <cell r="E20" t="str">
            <v>na</v>
          </cell>
          <cell r="H20"/>
        </row>
        <row r="21">
          <cell r="A21" t="str">
            <v>Grovers &amp; Ea. Kitsap H</v>
          </cell>
          <cell r="E21" t="str">
            <v>na</v>
          </cell>
          <cell r="H21"/>
        </row>
        <row r="22">
          <cell r="A22" t="str">
            <v>Puyallup R. N&amp;H</v>
          </cell>
          <cell r="E22" t="str">
            <v>na</v>
          </cell>
          <cell r="H22"/>
        </row>
        <row r="23">
          <cell r="A23" t="str">
            <v>Carr Inlet N&amp;H</v>
          </cell>
          <cell r="E23" t="str">
            <v>na</v>
          </cell>
          <cell r="H23"/>
        </row>
        <row r="24">
          <cell r="A24" t="str">
            <v>Chambers Bay H</v>
          </cell>
          <cell r="E24" t="str">
            <v>na</v>
          </cell>
          <cell r="H24"/>
        </row>
        <row r="25">
          <cell r="A25" t="str">
            <v>Nisqually N&amp;H</v>
          </cell>
          <cell r="E25" t="str">
            <v>na</v>
          </cell>
          <cell r="H25"/>
        </row>
        <row r="26">
          <cell r="A26" t="str">
            <v>McAllister N&amp;H</v>
          </cell>
          <cell r="E26" t="str">
            <v>na</v>
          </cell>
          <cell r="H26"/>
        </row>
        <row r="27">
          <cell r="A27" t="str">
            <v>Deep SPS H</v>
          </cell>
          <cell r="E27" t="str">
            <v>na</v>
          </cell>
          <cell r="H27"/>
        </row>
        <row r="28">
          <cell r="A28" t="str">
            <v>White R. Sp. 0's</v>
          </cell>
          <cell r="B28" t="str">
            <v>na</v>
          </cell>
          <cell r="D28" t="str">
            <v>na</v>
          </cell>
          <cell r="E28">
            <v>6318</v>
          </cell>
          <cell r="F28">
            <v>6315</v>
          </cell>
          <cell r="G28">
            <v>5496.9949999999999</v>
          </cell>
          <cell r="H28"/>
        </row>
        <row r="29">
          <cell r="A29" t="str">
            <v>Hood Canal S/F N&amp;H</v>
          </cell>
          <cell r="B29" t="e">
            <v>#REF!</v>
          </cell>
          <cell r="C29">
            <v>12</v>
          </cell>
          <cell r="D29" t="e">
            <v>#REF!</v>
          </cell>
          <cell r="E29" t="e">
            <v>#REF!</v>
          </cell>
          <cell r="F29" t="e">
            <v>#REF!</v>
          </cell>
          <cell r="G29">
            <v>16135.351423969641</v>
          </cell>
          <cell r="H29"/>
        </row>
        <row r="30">
          <cell r="A30" t="str">
            <v>JDF Tribs S/F N&amp;H</v>
          </cell>
          <cell r="B30" t="e">
            <v>#REF!</v>
          </cell>
          <cell r="D30" t="str">
            <v>na</v>
          </cell>
          <cell r="E30" t="str">
            <v>na</v>
          </cell>
          <cell r="F30" t="e">
            <v>#REF!</v>
          </cell>
          <cell r="G30">
            <v>4173.7379639186156</v>
          </cell>
          <cell r="H30"/>
        </row>
        <row r="31">
          <cell r="A31" t="str">
            <v>=</v>
          </cell>
          <cell r="B31" t="str">
            <v>=</v>
          </cell>
          <cell r="C31" t="str">
            <v>=</v>
          </cell>
          <cell r="D31" t="str">
            <v>=</v>
          </cell>
          <cell r="E31" t="str">
            <v>=</v>
          </cell>
          <cell r="F31" t="str">
            <v>=</v>
          </cell>
          <cell r="G31" t="str">
            <v>=</v>
          </cell>
          <cell r="H31" t="str">
            <v>=</v>
          </cell>
          <cell r="I31" t="str">
            <v>=</v>
          </cell>
          <cell r="J31" t="str">
            <v>=</v>
          </cell>
          <cell r="K31" t="str">
            <v>=</v>
          </cell>
        </row>
      </sheetData>
      <sheetData sheetId="11">
        <row r="1">
          <cell r="A1" t="str">
            <v>TABLE 10:  PRE-TERMINAL NET FISHERY CHINOOK STOCK COMPOSITION</v>
          </cell>
          <cell r="G1" t="str">
            <v>=</v>
          </cell>
          <cell r="H1" t="str">
            <v>=</v>
          </cell>
          <cell r="I1" t="str">
            <v>=</v>
          </cell>
          <cell r="J1" t="str">
            <v xml:space="preserve"> TABLE 10</v>
          </cell>
          <cell r="N1" t="str">
            <v>TABLE 10B:  PRE-TERMINAL NET FISHERY CHINOOK STOCK COMPOSITION</v>
          </cell>
          <cell r="T1" t="str">
            <v>=</v>
          </cell>
          <cell r="U1" t="str">
            <v>=</v>
          </cell>
          <cell r="V1" t="str">
            <v>=</v>
          </cell>
          <cell r="W1" t="str">
            <v xml:space="preserve"> TABLE 10</v>
          </cell>
        </row>
        <row r="2">
          <cell r="A2" t="str">
            <v>FRAM Run Number:</v>
          </cell>
          <cell r="B2">
            <v>2008</v>
          </cell>
          <cell r="G2" t="str">
            <v>Version:</v>
          </cell>
          <cell r="H2">
            <v>5.3</v>
          </cell>
          <cell r="J2">
            <v>39552.743362847221</v>
          </cell>
          <cell r="N2" t="str">
            <v>FRAM Run Number:</v>
          </cell>
          <cell r="O2">
            <v>2008</v>
          </cell>
          <cell r="T2" t="str">
            <v>Version:</v>
          </cell>
          <cell r="U2">
            <v>5.3</v>
          </cell>
          <cell r="W2">
            <v>39552.743362847221</v>
          </cell>
        </row>
        <row r="3">
          <cell r="A3" t="str">
            <v>Run Description:</v>
          </cell>
          <cell r="B3" t="str">
            <v>2008 Final PFMC NT Ocean Troll 40K T Troll 37.5K</v>
          </cell>
          <cell r="J3">
            <v>39552.743362847221</v>
          </cell>
          <cell r="N3" t="str">
            <v>Run Description:</v>
          </cell>
          <cell r="O3" t="str">
            <v>2008 Final PFMC NT Ocean Troll 40K T Troll 37.5K</v>
          </cell>
          <cell r="W3">
            <v>39552.743362847221</v>
          </cell>
        </row>
        <row r="4">
          <cell r="A4" t="str">
            <v>========= JUL-SEP LANDED CATCH ONLY!!</v>
          </cell>
          <cell r="D4" t="str">
            <v>=</v>
          </cell>
          <cell r="E4" t="str">
            <v>=</v>
          </cell>
          <cell r="F4" t="str">
            <v>=</v>
          </cell>
          <cell r="G4" t="str">
            <v>=</v>
          </cell>
          <cell r="H4" t="str">
            <v>=</v>
          </cell>
          <cell r="I4" t="str">
            <v>=</v>
          </cell>
          <cell r="J4" t="str">
            <v>=</v>
          </cell>
          <cell r="N4" t="str">
            <v>========= JUL-SEP LANDED CATCH of NATURALS ONLY!!</v>
          </cell>
          <cell r="R4" t="str">
            <v>=</v>
          </cell>
          <cell r="S4" t="str">
            <v>=</v>
          </cell>
          <cell r="T4" t="str">
            <v>=</v>
          </cell>
          <cell r="U4" t="str">
            <v>=</v>
          </cell>
          <cell r="V4" t="str">
            <v>=</v>
          </cell>
          <cell r="W4" t="str">
            <v>=</v>
          </cell>
        </row>
        <row r="5">
          <cell r="B5" t="str">
            <v>NOOKSAM</v>
          </cell>
          <cell r="C5" t="str">
            <v>SKAGIT</v>
          </cell>
          <cell r="D5" t="str">
            <v>ST-SNO</v>
          </cell>
          <cell r="E5" t="str">
            <v>SSND</v>
          </cell>
          <cell r="F5" t="str">
            <v>HC</v>
          </cell>
          <cell r="G5" t="str">
            <v>STRAIT</v>
          </cell>
          <cell r="H5" t="str">
            <v>PgtSnd</v>
          </cell>
          <cell r="I5" t="str">
            <v>All Other</v>
          </cell>
          <cell r="J5" t="str">
            <v>TOTAL</v>
          </cell>
          <cell r="O5" t="str">
            <v>NOOKSAM</v>
          </cell>
          <cell r="P5" t="str">
            <v>SKAGIT</v>
          </cell>
          <cell r="Q5" t="str">
            <v>ST-SNO</v>
          </cell>
          <cell r="R5" t="str">
            <v>SSND</v>
          </cell>
          <cell r="S5" t="str">
            <v>HC</v>
          </cell>
          <cell r="T5" t="str">
            <v>STRAIT</v>
          </cell>
          <cell r="U5" t="str">
            <v>PgtSnd</v>
          </cell>
          <cell r="V5" t="str">
            <v>All Other</v>
          </cell>
          <cell r="W5" t="str">
            <v>TOTAL</v>
          </cell>
        </row>
        <row r="6">
          <cell r="B6" t="str">
            <v>Na&amp;S/F</v>
          </cell>
          <cell r="C6" t="str">
            <v>SP&amp;S/F</v>
          </cell>
          <cell r="D6" t="str">
            <v>S/F</v>
          </cell>
          <cell r="E6" t="str">
            <v>SP&amp;S/F</v>
          </cell>
          <cell r="F6" t="str">
            <v>S/F</v>
          </cell>
          <cell r="G6" t="str">
            <v>S/F</v>
          </cell>
          <cell r="H6" t="str">
            <v>Total</v>
          </cell>
          <cell r="I6" t="str">
            <v>Stocks</v>
          </cell>
          <cell r="J6" t="str">
            <v>CATCH</v>
          </cell>
          <cell r="O6" t="str">
            <v>Na&amp;S/F</v>
          </cell>
          <cell r="P6" t="str">
            <v>SP&amp;S/F</v>
          </cell>
          <cell r="Q6" t="str">
            <v>S/F</v>
          </cell>
          <cell r="R6" t="str">
            <v>SP&amp;S/F</v>
          </cell>
          <cell r="S6" t="str">
            <v>S/F</v>
          </cell>
          <cell r="T6" t="str">
            <v>S/F</v>
          </cell>
          <cell r="U6" t="str">
            <v>Total</v>
          </cell>
          <cell r="V6" t="str">
            <v>Stocks</v>
          </cell>
          <cell r="W6" t="str">
            <v>CATCH</v>
          </cell>
        </row>
        <row r="7">
          <cell r="A7" t="str">
            <v>-</v>
          </cell>
          <cell r="B7" t="str">
            <v>-</v>
          </cell>
          <cell r="C7" t="str">
            <v>-</v>
          </cell>
          <cell r="D7" t="str">
            <v>-</v>
          </cell>
          <cell r="E7" t="str">
            <v>-</v>
          </cell>
          <cell r="F7" t="str">
            <v>-</v>
          </cell>
          <cell r="G7" t="str">
            <v>-</v>
          </cell>
          <cell r="H7" t="str">
            <v>-</v>
          </cell>
          <cell r="I7" t="str">
            <v>-</v>
          </cell>
          <cell r="J7" t="str">
            <v>-</v>
          </cell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</row>
        <row r="8">
          <cell r="A8" t="str">
            <v>JDF NTrty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N8" t="str">
            <v>JDF NTrty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 t="str">
            <v>JDF Trty</v>
          </cell>
          <cell r="B9">
            <v>22</v>
          </cell>
          <cell r="C9">
            <v>19</v>
          </cell>
          <cell r="D9">
            <v>10</v>
          </cell>
          <cell r="E9">
            <v>457</v>
          </cell>
          <cell r="F9">
            <v>102</v>
          </cell>
          <cell r="G9">
            <v>13</v>
          </cell>
          <cell r="H9">
            <v>623</v>
          </cell>
          <cell r="I9">
            <v>177</v>
          </cell>
          <cell r="J9">
            <v>800</v>
          </cell>
          <cell r="N9" t="str">
            <v>JDF Trty</v>
          </cell>
          <cell r="O9">
            <v>0</v>
          </cell>
          <cell r="P9">
            <v>17.875399999999999</v>
          </cell>
          <cell r="Q9">
            <v>2.0148000000000001</v>
          </cell>
          <cell r="R9">
            <v>77.983396354841773</v>
          </cell>
          <cell r="S9">
            <v>7.2365998026964817</v>
          </cell>
          <cell r="T9">
            <v>10.528156108305298</v>
          </cell>
          <cell r="U9">
            <v>115.63835226584354</v>
          </cell>
          <cell r="V9">
            <v>684.36164773415646</v>
          </cell>
          <cell r="W9">
            <v>800</v>
          </cell>
        </row>
        <row r="10">
          <cell r="A10" t="str">
            <v>SJI NTrty</v>
          </cell>
          <cell r="B10">
            <v>85</v>
          </cell>
          <cell r="C10">
            <v>15</v>
          </cell>
          <cell r="D10">
            <v>18</v>
          </cell>
          <cell r="E10">
            <v>119</v>
          </cell>
          <cell r="F10">
            <v>25</v>
          </cell>
          <cell r="G10">
            <v>0</v>
          </cell>
          <cell r="H10">
            <v>262</v>
          </cell>
          <cell r="I10">
            <v>38</v>
          </cell>
          <cell r="J10">
            <v>300</v>
          </cell>
          <cell r="N10" t="str">
            <v>SJI NTrty</v>
          </cell>
          <cell r="O10">
            <v>1</v>
          </cell>
          <cell r="P10">
            <v>7.1277999999999997</v>
          </cell>
          <cell r="Q10">
            <v>4.3997999999999999</v>
          </cell>
          <cell r="R10">
            <v>20.306398613186367</v>
          </cell>
          <cell r="S10">
            <v>1.7736764222295298</v>
          </cell>
          <cell r="T10">
            <v>0</v>
          </cell>
          <cell r="U10">
            <v>34.607675035415895</v>
          </cell>
          <cell r="V10">
            <v>265.39232496458408</v>
          </cell>
          <cell r="W10">
            <v>300</v>
          </cell>
        </row>
        <row r="11">
          <cell r="A11" t="str">
            <v>SJI Trty</v>
          </cell>
          <cell r="B11">
            <v>406</v>
          </cell>
          <cell r="C11">
            <v>340</v>
          </cell>
          <cell r="D11">
            <v>110</v>
          </cell>
          <cell r="E11">
            <v>648</v>
          </cell>
          <cell r="F11">
            <v>169</v>
          </cell>
          <cell r="G11">
            <v>27</v>
          </cell>
          <cell r="H11">
            <v>1700</v>
          </cell>
          <cell r="I11">
            <v>2970</v>
          </cell>
          <cell r="J11">
            <v>4670</v>
          </cell>
          <cell r="N11" t="str">
            <v>SJI Trty</v>
          </cell>
          <cell r="O11">
            <v>7</v>
          </cell>
          <cell r="P11">
            <v>247.78280000000001</v>
          </cell>
          <cell r="Q11">
            <v>33.261800000000001</v>
          </cell>
          <cell r="R11">
            <v>111.40537733387883</v>
          </cell>
          <cell r="S11">
            <v>11.990052614271622</v>
          </cell>
          <cell r="T11">
            <v>35.532526865530379</v>
          </cell>
          <cell r="U11">
            <v>446.97255681368085</v>
          </cell>
          <cell r="V11">
            <v>4223.027443186319</v>
          </cell>
          <cell r="W11">
            <v>4670</v>
          </cell>
        </row>
        <row r="12">
          <cell r="A12" t="str">
            <v>Pgt Snd 6 Sport</v>
          </cell>
          <cell r="B12">
            <v>41</v>
          </cell>
          <cell r="C12">
            <v>3</v>
          </cell>
          <cell r="D12">
            <v>13</v>
          </cell>
          <cell r="E12">
            <v>351</v>
          </cell>
          <cell r="F12">
            <v>36</v>
          </cell>
          <cell r="G12">
            <v>2</v>
          </cell>
          <cell r="H12">
            <v>446</v>
          </cell>
          <cell r="I12">
            <v>194</v>
          </cell>
          <cell r="J12">
            <v>640</v>
          </cell>
        </row>
        <row r="13">
          <cell r="A13" t="str">
            <v>6B/9 Trty</v>
          </cell>
          <cell r="B13">
            <v>0</v>
          </cell>
          <cell r="C13">
            <v>0</v>
          </cell>
          <cell r="D13">
            <v>12</v>
          </cell>
          <cell r="E13">
            <v>115</v>
          </cell>
          <cell r="F13">
            <v>544</v>
          </cell>
          <cell r="G13">
            <v>0</v>
          </cell>
          <cell r="H13">
            <v>671</v>
          </cell>
          <cell r="I13">
            <v>29</v>
          </cell>
          <cell r="J13">
            <v>700</v>
          </cell>
        </row>
        <row r="15">
          <cell r="A15" t="str">
            <v>PPN of Total JDF</v>
          </cell>
          <cell r="B15">
            <v>2.75E-2</v>
          </cell>
          <cell r="C15">
            <v>2.375E-2</v>
          </cell>
          <cell r="D15">
            <v>1.2500000000000001E-2</v>
          </cell>
          <cell r="E15">
            <v>0.57125000000000004</v>
          </cell>
          <cell r="F15">
            <v>0.1275</v>
          </cell>
          <cell r="G15">
            <v>1.6250000000000001E-2</v>
          </cell>
          <cell r="H15">
            <v>0.77875000000000005</v>
          </cell>
          <cell r="N15" t="str">
            <v>PPN of Total JDF</v>
          </cell>
          <cell r="O15">
            <v>0</v>
          </cell>
          <cell r="P15">
            <v>2.234425E-2</v>
          </cell>
          <cell r="Q15">
            <v>2.5185000000000003E-3</v>
          </cell>
          <cell r="R15">
            <v>9.7479245443552215E-2</v>
          </cell>
          <cell r="S15">
            <v>9.0457497533706025E-3</v>
          </cell>
          <cell r="T15">
            <v>1.3160195135381622E-2</v>
          </cell>
          <cell r="U15">
            <v>0.14454794033230442</v>
          </cell>
        </row>
        <row r="16">
          <cell r="A16" t="str">
            <v>PPN of Total SJI</v>
          </cell>
          <cell r="B16">
            <v>9.8792756539235416E-2</v>
          </cell>
          <cell r="C16">
            <v>7.1428571428571425E-2</v>
          </cell>
          <cell r="D16">
            <v>2.5754527162977867E-2</v>
          </cell>
          <cell r="E16">
            <v>0.15432595573440644</v>
          </cell>
          <cell r="F16">
            <v>3.9034205231388328E-2</v>
          </cell>
          <cell r="G16">
            <v>5.4325955734406441E-3</v>
          </cell>
          <cell r="H16">
            <v>0.39476861167002014</v>
          </cell>
          <cell r="N16" t="str">
            <v>PPN of Total SJI</v>
          </cell>
          <cell r="O16">
            <v>1.6096579476861167E-3</v>
          </cell>
          <cell r="P16">
            <v>5.1289859154929583E-2</v>
          </cell>
          <cell r="Q16">
            <v>7.5777867203219319E-3</v>
          </cell>
          <cell r="R16">
            <v>2.6501363369630826E-2</v>
          </cell>
          <cell r="S16">
            <v>2.7693619791752822E-3</v>
          </cell>
          <cell r="T16">
            <v>7.1494017838089298E-3</v>
          </cell>
          <cell r="U16">
            <v>9.6897430955552671E-2</v>
          </cell>
        </row>
        <row r="18">
          <cell r="A18" t="str">
            <v>PPN of Pgt Snd JDF</v>
          </cell>
          <cell r="B18">
            <v>3.5313001605136438E-2</v>
          </cell>
          <cell r="C18">
            <v>3.0497592295345103E-2</v>
          </cell>
          <cell r="D18">
            <v>1.6051364365971106E-2</v>
          </cell>
          <cell r="E18">
            <v>0.7335473515248796</v>
          </cell>
          <cell r="F18">
            <v>0.1637239165329053</v>
          </cell>
          <cell r="G18">
            <v>2.0866773675762441E-2</v>
          </cell>
          <cell r="H18">
            <v>1</v>
          </cell>
          <cell r="N18" t="str">
            <v>PPN of Pgt Snd JDF</v>
          </cell>
          <cell r="O18">
            <v>0</v>
          </cell>
          <cell r="P18">
            <v>2.8692455858747992E-2</v>
          </cell>
          <cell r="Q18">
            <v>3.2340288924558591E-3</v>
          </cell>
          <cell r="R18">
            <v>0.12517399093875084</v>
          </cell>
          <cell r="S18">
            <v>1.1615730020379585E-2</v>
          </cell>
          <cell r="T18">
            <v>1.6899126979623272E-2</v>
          </cell>
          <cell r="U18">
            <v>0.18561533268995753</v>
          </cell>
        </row>
        <row r="19">
          <cell r="A19" t="str">
            <v>PPN of Pgt Snd SJI</v>
          </cell>
          <cell r="B19">
            <v>0.25025484199796127</v>
          </cell>
          <cell r="C19">
            <v>0.18093781855249746</v>
          </cell>
          <cell r="D19">
            <v>6.5239551478083593E-2</v>
          </cell>
          <cell r="E19">
            <v>0.39092762487257898</v>
          </cell>
          <cell r="F19">
            <v>9.8878695208970441E-2</v>
          </cell>
          <cell r="G19">
            <v>1.3761467889908258E-2</v>
          </cell>
          <cell r="H19">
            <v>1</v>
          </cell>
          <cell r="N19" t="str">
            <v>PPN of Pgt Snd SJI</v>
          </cell>
          <cell r="O19">
            <v>4.0774719673802246E-3</v>
          </cell>
          <cell r="P19">
            <v>0.12992385321100919</v>
          </cell>
          <cell r="Q19">
            <v>1.9195514780835882E-2</v>
          </cell>
          <cell r="R19">
            <v>6.7131384274752903E-2</v>
          </cell>
          <cell r="S19">
            <v>7.015152414118834E-3</v>
          </cell>
          <cell r="T19">
            <v>1.8110360278048104E-2</v>
          </cell>
          <cell r="U19">
            <v>0.24545373692614514</v>
          </cell>
        </row>
        <row r="24">
          <cell r="A24" t="str">
            <v>============ TOTAL AEQ FISHERY-RELATED MORTALITY (ALL TIME STEPS)</v>
          </cell>
          <cell r="G24" t="str">
            <v>=</v>
          </cell>
          <cell r="H24" t="str">
            <v>=</v>
          </cell>
          <cell r="I24" t="str">
            <v>=</v>
          </cell>
          <cell r="J24" t="str">
            <v>=</v>
          </cell>
          <cell r="N24" t="str">
            <v>============ TOTAL AEQ FISHERY-RELATED MORTALITY OF NATURALS  (ALL TIME STEPS)</v>
          </cell>
          <cell r="U24" t="str">
            <v>=</v>
          </cell>
          <cell r="V24" t="str">
            <v>=</v>
          </cell>
          <cell r="W24" t="str">
            <v>=</v>
          </cell>
        </row>
        <row r="25">
          <cell r="B25" t="str">
            <v>NOOKSAM</v>
          </cell>
          <cell r="C25" t="str">
            <v>SKAGIT</v>
          </cell>
          <cell r="D25" t="str">
            <v>ST-SNO</v>
          </cell>
          <cell r="E25" t="str">
            <v>SSND</v>
          </cell>
          <cell r="F25" t="str">
            <v>HC</v>
          </cell>
          <cell r="G25" t="str">
            <v>STRAIT</v>
          </cell>
          <cell r="H25" t="str">
            <v>PgtSnd</v>
          </cell>
          <cell r="I25" t="str">
            <v>All Other</v>
          </cell>
          <cell r="J25" t="str">
            <v>TOTAL</v>
          </cell>
          <cell r="O25" t="str">
            <v>NOOKSAM</v>
          </cell>
          <cell r="P25" t="str">
            <v>SKAGIT</v>
          </cell>
          <cell r="Q25" t="str">
            <v>ST-SNO</v>
          </cell>
          <cell r="R25" t="str">
            <v>SSND</v>
          </cell>
          <cell r="S25" t="str">
            <v>HC</v>
          </cell>
          <cell r="T25" t="str">
            <v>STRAIT</v>
          </cell>
          <cell r="U25" t="str">
            <v>PgtSnd</v>
          </cell>
          <cell r="V25" t="str">
            <v>All Other</v>
          </cell>
          <cell r="W25" t="str">
            <v>TOTAL</v>
          </cell>
        </row>
        <row r="26">
          <cell r="B26" t="str">
            <v>Na&amp;S/F</v>
          </cell>
          <cell r="C26" t="str">
            <v>SP&amp;S/F</v>
          </cell>
          <cell r="D26" t="str">
            <v>S/F</v>
          </cell>
          <cell r="E26" t="str">
            <v>SP&amp;S/F</v>
          </cell>
          <cell r="F26" t="str">
            <v>S/F</v>
          </cell>
          <cell r="G26" t="str">
            <v>S/F</v>
          </cell>
          <cell r="H26" t="str">
            <v>Total</v>
          </cell>
          <cell r="I26" t="str">
            <v>Stocks</v>
          </cell>
          <cell r="J26" t="str">
            <v>CATCH</v>
          </cell>
          <cell r="O26" t="str">
            <v>Na&amp;S/F</v>
          </cell>
          <cell r="P26" t="str">
            <v>SP&amp;S/F</v>
          </cell>
          <cell r="Q26" t="str">
            <v>S/F</v>
          </cell>
          <cell r="R26" t="str">
            <v>SP&amp;S/F</v>
          </cell>
          <cell r="S26" t="str">
            <v>S/F</v>
          </cell>
          <cell r="T26" t="str">
            <v>S/F</v>
          </cell>
          <cell r="U26" t="str">
            <v>Total</v>
          </cell>
          <cell r="V26" t="str">
            <v>Stocks</v>
          </cell>
          <cell r="W26" t="str">
            <v>CATCH</v>
          </cell>
        </row>
        <row r="27">
          <cell r="A27" t="str">
            <v>-</v>
          </cell>
          <cell r="B27" t="str">
            <v>-</v>
          </cell>
          <cell r="C27" t="str">
            <v>-</v>
          </cell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</row>
        <row r="28">
          <cell r="A28" t="str">
            <v>JDF NTrty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N28" t="str">
            <v>JDF NTrty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 t="str">
            <v>JDF Trty</v>
          </cell>
          <cell r="B29">
            <v>16</v>
          </cell>
          <cell r="C29">
            <v>15</v>
          </cell>
          <cell r="D29">
            <v>6</v>
          </cell>
          <cell r="E29">
            <v>320</v>
          </cell>
          <cell r="F29">
            <v>87</v>
          </cell>
          <cell r="G29">
            <v>10</v>
          </cell>
          <cell r="H29">
            <v>454</v>
          </cell>
          <cell r="I29">
            <v>370</v>
          </cell>
          <cell r="J29">
            <v>824</v>
          </cell>
          <cell r="N29" t="str">
            <v>JDF Trty</v>
          </cell>
          <cell r="O29">
            <v>0</v>
          </cell>
          <cell r="P29">
            <v>13.331911104347501</v>
          </cell>
          <cell r="Q29">
            <v>0.96210748737460838</v>
          </cell>
          <cell r="R29">
            <v>54.605441648904517</v>
          </cell>
          <cell r="S29">
            <v>6.1723939493587636</v>
          </cell>
          <cell r="T29">
            <v>7.896117081228974</v>
          </cell>
          <cell r="U29">
            <v>82.967971271214367</v>
          </cell>
          <cell r="V29">
            <v>741.03202872878569</v>
          </cell>
          <cell r="W29">
            <v>824</v>
          </cell>
        </row>
        <row r="30">
          <cell r="A30" t="str">
            <v>SJI NTrty</v>
          </cell>
          <cell r="B30">
            <v>145</v>
          </cell>
          <cell r="C30">
            <v>77</v>
          </cell>
          <cell r="D30">
            <v>30</v>
          </cell>
          <cell r="E30">
            <v>197</v>
          </cell>
          <cell r="F30">
            <v>46</v>
          </cell>
          <cell r="G30">
            <v>3</v>
          </cell>
          <cell r="H30">
            <v>498</v>
          </cell>
          <cell r="I30">
            <v>836</v>
          </cell>
          <cell r="J30">
            <v>1334</v>
          </cell>
          <cell r="N30" t="str">
            <v>SJI NTrty</v>
          </cell>
          <cell r="O30">
            <v>1</v>
          </cell>
          <cell r="P30">
            <v>44.982933252170028</v>
          </cell>
          <cell r="Q30">
            <v>4.5556943848855607</v>
          </cell>
          <cell r="R30">
            <v>33.616475015106843</v>
          </cell>
          <cell r="S30">
            <v>3.2635646169023351</v>
          </cell>
          <cell r="T30">
            <v>3.948058540614487</v>
          </cell>
          <cell r="U30">
            <v>91.366725809679252</v>
          </cell>
          <cell r="V30">
            <v>1242.6332741903207</v>
          </cell>
          <cell r="W30">
            <v>1334</v>
          </cell>
        </row>
        <row r="31">
          <cell r="A31" t="str">
            <v>SJI Trty</v>
          </cell>
          <cell r="B31">
            <v>303</v>
          </cell>
          <cell r="C31">
            <v>263</v>
          </cell>
          <cell r="D31">
            <v>61</v>
          </cell>
          <cell r="E31">
            <v>438</v>
          </cell>
          <cell r="F31">
            <v>108</v>
          </cell>
          <cell r="G31">
            <v>17</v>
          </cell>
          <cell r="H31">
            <v>1190</v>
          </cell>
          <cell r="I31">
            <v>3558</v>
          </cell>
          <cell r="J31">
            <v>4748</v>
          </cell>
          <cell r="N31" t="str">
            <v>SJI Trty</v>
          </cell>
          <cell r="O31">
            <v>4</v>
          </cell>
          <cell r="P31">
            <v>156.91466626085011</v>
          </cell>
          <cell r="Q31">
            <v>16.317082869468493</v>
          </cell>
          <cell r="R31">
            <v>74.741198256938063</v>
          </cell>
          <cell r="S31">
            <v>7.6622821440315692</v>
          </cell>
          <cell r="T31">
            <v>22.372331730148758</v>
          </cell>
          <cell r="U31">
            <v>282.00756126143699</v>
          </cell>
          <cell r="V31">
            <v>4465.9924387385627</v>
          </cell>
          <cell r="W31">
            <v>4748</v>
          </cell>
        </row>
        <row r="32">
          <cell r="A32" t="str">
            <v>Pgt Snd 6 Sport</v>
          </cell>
          <cell r="B32">
            <v>57</v>
          </cell>
          <cell r="C32">
            <v>18</v>
          </cell>
          <cell r="D32">
            <v>42</v>
          </cell>
          <cell r="E32">
            <v>676</v>
          </cell>
          <cell r="F32">
            <v>74</v>
          </cell>
          <cell r="G32">
            <v>11</v>
          </cell>
          <cell r="H32">
            <v>878</v>
          </cell>
          <cell r="I32">
            <v>849</v>
          </cell>
          <cell r="J32">
            <v>1727</v>
          </cell>
        </row>
        <row r="33">
          <cell r="A33" t="str">
            <v>6B/9 Trty</v>
          </cell>
          <cell r="B33">
            <v>0</v>
          </cell>
          <cell r="C33">
            <v>0</v>
          </cell>
          <cell r="D33">
            <v>6</v>
          </cell>
          <cell r="E33">
            <v>58</v>
          </cell>
          <cell r="F33">
            <v>213</v>
          </cell>
          <cell r="G33">
            <v>0</v>
          </cell>
          <cell r="H33">
            <v>277</v>
          </cell>
          <cell r="I33">
            <v>437</v>
          </cell>
          <cell r="J33">
            <v>714</v>
          </cell>
        </row>
        <row r="35">
          <cell r="A35" t="str">
            <v>PPN of Total JDF</v>
          </cell>
          <cell r="B35">
            <v>1.9417475728155338E-2</v>
          </cell>
          <cell r="C35">
            <v>1.820388349514563E-2</v>
          </cell>
          <cell r="D35">
            <v>7.2815533980582527E-3</v>
          </cell>
          <cell r="E35">
            <v>0.38834951456310679</v>
          </cell>
          <cell r="F35">
            <v>0.10558252427184465</v>
          </cell>
          <cell r="G35">
            <v>1.2135922330097087E-2</v>
          </cell>
          <cell r="H35">
            <v>0.55097087378640774</v>
          </cell>
          <cell r="N35" t="str">
            <v>PPN of Total JDF</v>
          </cell>
          <cell r="O35">
            <v>0</v>
          </cell>
          <cell r="P35">
            <v>1.6179503767412017E-2</v>
          </cell>
          <cell r="Q35">
            <v>1.1676061739983111E-3</v>
          </cell>
          <cell r="R35">
            <v>6.6268739865175383E-2</v>
          </cell>
          <cell r="S35">
            <v>7.490769356017917E-3</v>
          </cell>
          <cell r="T35">
            <v>9.5826663607147741E-3</v>
          </cell>
          <cell r="U35">
            <v>0.10068928552331841</v>
          </cell>
        </row>
        <row r="36">
          <cell r="A36" t="str">
            <v>PPN of Total SJI</v>
          </cell>
          <cell r="B36">
            <v>7.3659980269648137E-2</v>
          </cell>
          <cell r="C36">
            <v>5.5902663597500825E-2</v>
          </cell>
          <cell r="D36">
            <v>1.4962183492272279E-2</v>
          </cell>
          <cell r="E36">
            <v>0.1044064452482736</v>
          </cell>
          <cell r="F36">
            <v>2.5320618217691548E-2</v>
          </cell>
          <cell r="G36">
            <v>3.2883919763235779E-3</v>
          </cell>
          <cell r="H36">
            <v>0.27754028280170995</v>
          </cell>
          <cell r="N36" t="str">
            <v>PPN of Total SJI</v>
          </cell>
          <cell r="O36">
            <v>8.2209799408089446E-4</v>
          </cell>
          <cell r="P36">
            <v>3.3195922313880327E-2</v>
          </cell>
          <cell r="Q36">
            <v>3.4318936623403576E-3</v>
          </cell>
          <cell r="R36">
            <v>1.7816125168044213E-2</v>
          </cell>
          <cell r="S36">
            <v>1.7964233411598002E-3</v>
          </cell>
          <cell r="T36">
            <v>4.327588009004151E-3</v>
          </cell>
          <cell r="U36">
            <v>6.1390050488509734E-2</v>
          </cell>
        </row>
        <row r="38">
          <cell r="A38" t="str">
            <v>PPN of Pgt Snd JDF</v>
          </cell>
          <cell r="B38">
            <v>3.5242290748898682E-2</v>
          </cell>
          <cell r="C38">
            <v>3.3039647577092511E-2</v>
          </cell>
          <cell r="D38">
            <v>1.3215859030837005E-2</v>
          </cell>
          <cell r="E38">
            <v>0.70484581497797361</v>
          </cell>
          <cell r="F38">
            <v>0.19162995594713655</v>
          </cell>
          <cell r="G38">
            <v>2.2026431718061675E-2</v>
          </cell>
          <cell r="H38">
            <v>1</v>
          </cell>
          <cell r="N38" t="str">
            <v>PPN of Pgt Snd JDF</v>
          </cell>
          <cell r="O38">
            <v>0</v>
          </cell>
          <cell r="P38">
            <v>2.9365442961117844E-2</v>
          </cell>
          <cell r="Q38">
            <v>2.1191794876092695E-3</v>
          </cell>
          <cell r="R38">
            <v>0.12027630319141965</v>
          </cell>
          <cell r="S38">
            <v>1.3595581386252784E-2</v>
          </cell>
          <cell r="T38">
            <v>1.7392328372751044E-2</v>
          </cell>
          <cell r="U38">
            <v>0.1827488353991506</v>
          </cell>
        </row>
        <row r="39">
          <cell r="A39" t="str">
            <v>PPN of Pgt Snd SJI</v>
          </cell>
          <cell r="B39">
            <v>0.26540284360189575</v>
          </cell>
          <cell r="C39">
            <v>0.2014218009478673</v>
          </cell>
          <cell r="D39">
            <v>5.3909952606635073E-2</v>
          </cell>
          <cell r="E39">
            <v>0.37618483412322273</v>
          </cell>
          <cell r="F39">
            <v>9.1232227488151657E-2</v>
          </cell>
          <cell r="G39">
            <v>1.1848341232227487E-2</v>
          </cell>
          <cell r="H39">
            <v>1</v>
          </cell>
          <cell r="N39" t="str">
            <v>PPN of Pgt Snd SJI</v>
          </cell>
          <cell r="O39">
            <v>2.9620853080568718E-3</v>
          </cell>
          <cell r="P39">
            <v>0.11960758264989345</v>
          </cell>
          <cell r="Q39">
            <v>1.236538936869316E-2</v>
          </cell>
          <cell r="R39">
            <v>6.4192934402870203E-2</v>
          </cell>
          <cell r="S39">
            <v>6.4726580337286163E-3</v>
          </cell>
          <cell r="T39">
            <v>1.5592648264670168E-2</v>
          </cell>
          <cell r="U39">
            <v>0.22119329802791246</v>
          </cell>
        </row>
        <row r="41">
          <cell r="A41" t="str">
            <v>=</v>
          </cell>
          <cell r="B41" t="str">
            <v>=</v>
          </cell>
          <cell r="C41" t="str">
            <v>=</v>
          </cell>
          <cell r="D41" t="str">
            <v>=</v>
          </cell>
          <cell r="E41" t="str">
            <v>=</v>
          </cell>
          <cell r="F41" t="str">
            <v>=</v>
          </cell>
          <cell r="G41" t="str">
            <v>=</v>
          </cell>
          <cell r="H41" t="str">
            <v>=</v>
          </cell>
          <cell r="I41" t="str">
            <v>=</v>
          </cell>
          <cell r="J41" t="str">
            <v>=</v>
          </cell>
          <cell r="N41" t="str">
            <v>=</v>
          </cell>
          <cell r="O41" t="str">
            <v>=</v>
          </cell>
          <cell r="P41" t="str">
            <v>=</v>
          </cell>
          <cell r="Q41" t="str">
            <v>=</v>
          </cell>
          <cell r="R41" t="str">
            <v>=</v>
          </cell>
          <cell r="S41" t="str">
            <v>=</v>
          </cell>
          <cell r="T41" t="str">
            <v>=</v>
          </cell>
          <cell r="U41" t="str">
            <v>=</v>
          </cell>
          <cell r="V41" t="str">
            <v>=</v>
          </cell>
          <cell r="W41" t="str">
            <v>=</v>
          </cell>
        </row>
      </sheetData>
      <sheetData sheetId="12">
        <row r="1">
          <cell r="A1" t="str">
            <v>TABLE 11-A  &gt;&gt;&gt; SKAGIT &lt;&lt;&lt; TERMINAL AREA MANAGEMENT MODULE - CHINOOK</v>
          </cell>
          <cell r="G1">
            <v>2008</v>
          </cell>
          <cell r="H1" t="str">
            <v>=</v>
          </cell>
          <cell r="I1" t="str">
            <v>=</v>
          </cell>
          <cell r="J1" t="str">
            <v>=</v>
          </cell>
          <cell r="K1" t="str">
            <v>TABLE 11A</v>
          </cell>
          <cell r="O1" t="str">
            <v>TABLE 11-B &gt;&gt;&gt; SKAGIT &lt;&lt;&lt; TERMINAL AREA MANAGEMENT MODULE - CHINOOK</v>
          </cell>
          <cell r="S1">
            <v>2008</v>
          </cell>
          <cell r="T1" t="str">
            <v>=</v>
          </cell>
          <cell r="U1" t="str">
            <v>=</v>
          </cell>
          <cell r="V1" t="str">
            <v>TABLE 11B</v>
          </cell>
          <cell r="Y1" t="str">
            <v>TABLE 11-C  &gt;&gt;&gt; SKAGIT &lt;&lt;&lt; TERMINAL AREA MANAGEMENT MODULE - CHINOOK</v>
          </cell>
        </row>
        <row r="2">
          <cell r="A2" t="str">
            <v>Provides Skagit (8) and Extreme Terminal catches &amp; Escapement for spring and sum/fall stocks</v>
          </cell>
          <cell r="K2">
            <v>39552.74336296296</v>
          </cell>
          <cell r="O2" t="str">
            <v>SKAGIT Terminal Area Fishery Parameters; Harvest rates used for FRAM modelling, &amp; associated regulations.</v>
          </cell>
          <cell r="V2">
            <v>39552.74336296296</v>
          </cell>
          <cell r="Y2" t="str">
            <v>Skagit Bay (Area 8) data prepared for FRAM</v>
          </cell>
        </row>
        <row r="3">
          <cell r="A3" t="str">
            <v>FRAM Run:</v>
          </cell>
          <cell r="C3">
            <v>2008</v>
          </cell>
          <cell r="H3" t="str">
            <v>Version:</v>
          </cell>
          <cell r="I3">
            <v>5.3</v>
          </cell>
          <cell r="K3">
            <v>39552.74336296296</v>
          </cell>
          <cell r="O3" t="str">
            <v>FRAM Run:</v>
          </cell>
          <cell r="Q3">
            <v>2008</v>
          </cell>
          <cell r="S3" t="str">
            <v>Version:</v>
          </cell>
          <cell r="T3">
            <v>5.3</v>
          </cell>
          <cell r="V3">
            <v>39552.74336296296</v>
          </cell>
          <cell r="Y3" t="str">
            <v>FRAM Run:</v>
          </cell>
        </row>
        <row r="4">
          <cell r="A4" t="str">
            <v>Run Description:</v>
          </cell>
          <cell r="C4" t="str">
            <v>2008 Final PFMC NT Ocean Troll 40K T Troll 37.5K</v>
          </cell>
          <cell r="O4" t="str">
            <v>Run Description:</v>
          </cell>
          <cell r="Q4" t="str">
            <v>2008 Final PFMC NT Ocean Troll 40K T Troll 37.5K</v>
          </cell>
          <cell r="Y4" t="str">
            <v>Run Description: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O5" t="str">
            <v>=</v>
          </cell>
          <cell r="P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Y5" t="str">
            <v>=</v>
          </cell>
        </row>
        <row r="6">
          <cell r="D6" t="str">
            <v>AREA 8</v>
          </cell>
          <cell r="E6" t="str">
            <v>AREA 8</v>
          </cell>
          <cell r="F6" t="str">
            <v>AREA 8</v>
          </cell>
          <cell r="O6" t="str">
            <v>INPUT TABLE</v>
          </cell>
          <cell r="P6" t="str">
            <v>TREATY</v>
          </cell>
          <cell r="Q6" t="str">
            <v>Para-</v>
          </cell>
          <cell r="S6" t="str">
            <v>NONTRTY</v>
          </cell>
          <cell r="T6" t="str">
            <v>Para-</v>
          </cell>
          <cell r="Y6" t="str">
            <v>PASS TO TAMI:</v>
          </cell>
        </row>
        <row r="7">
          <cell r="A7" t="str">
            <v>FISHERY</v>
          </cell>
          <cell r="D7" t="str">
            <v>TRTY</v>
          </cell>
          <cell r="E7" t="str">
            <v>NTRTY</v>
          </cell>
          <cell r="F7" t="str">
            <v>TOTAL</v>
          </cell>
          <cell r="G7" t="str">
            <v>REMARKS:</v>
          </cell>
          <cell r="P7" t="str">
            <v>Chinook</v>
          </cell>
          <cell r="Q7" t="str">
            <v>meter</v>
          </cell>
          <cell r="R7" t="str">
            <v xml:space="preserve"> TREATY</v>
          </cell>
          <cell r="S7" t="str">
            <v>Chinook</v>
          </cell>
          <cell r="T7" t="str">
            <v>meter</v>
          </cell>
          <cell r="U7" t="str">
            <v>NONTRTY</v>
          </cell>
          <cell r="Y7" t="str">
            <v>-</v>
          </cell>
        </row>
        <row r="8">
          <cell r="A8" t="str">
            <v>-</v>
          </cell>
          <cell r="B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O8" t="str">
            <v>Fishery</v>
          </cell>
          <cell r="P8" t="str">
            <v>%TAAsksf</v>
          </cell>
          <cell r="Q8" t="str">
            <v>Type</v>
          </cell>
          <cell r="R8" t="str">
            <v xml:space="preserve"> Fishery Description:</v>
          </cell>
          <cell r="S8" t="str">
            <v>%TAAsksf</v>
          </cell>
          <cell r="T8" t="str">
            <v>Type</v>
          </cell>
          <cell r="U8" t="str">
            <v>Fishery Description:</v>
          </cell>
          <cell r="Y8" t="str">
            <v>NTrty Area 8 Inputs</v>
          </cell>
        </row>
        <row r="9">
          <cell r="A9" t="str">
            <v>SKAGIT Sum/Fall TERMINAL AREA ABUNDANCE -------&gt;</v>
          </cell>
          <cell r="F9">
            <v>24766</v>
          </cell>
          <cell r="G9" t="str">
            <v>= Run entering area 8 (all stks, landed catch)</v>
          </cell>
          <cell r="O9" t="str">
            <v>-</v>
          </cell>
          <cell r="P9" t="str">
            <v>-</v>
          </cell>
          <cell r="Q9" t="str">
            <v>-</v>
          </cell>
          <cell r="R9" t="str">
            <v>-</v>
          </cell>
          <cell r="S9" t="str">
            <v>-</v>
          </cell>
          <cell r="T9" t="str">
            <v>-</v>
          </cell>
          <cell r="V9" t="str">
            <v>-</v>
          </cell>
          <cell r="Y9" t="str">
            <v>Trty Area 8 Inputs</v>
          </cell>
        </row>
        <row r="10">
          <cell r="A10" t="str">
            <v>-</v>
          </cell>
          <cell r="B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----- (includes marine sport savings) --------</v>
          </cell>
          <cell r="J10" t="str">
            <v>-</v>
          </cell>
          <cell r="O10" t="str">
            <v>Source:</v>
          </cell>
          <cell r="P10" t="str">
            <v>BH 4/2</v>
          </cell>
          <cell r="S10">
            <v>0</v>
          </cell>
        </row>
        <row r="11">
          <cell r="A11" t="str">
            <v>TERMINAL (SKAGIT BAY, AREA 8) FISHERIES:</v>
          </cell>
          <cell r="I11" t="str">
            <v>RB 4/08/08</v>
          </cell>
          <cell r="J11">
            <v>0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V11" t="str">
            <v>-</v>
          </cell>
          <cell r="Y11" t="str">
            <v>Note: All fish caught in area 8 time steps 2 (May-Jun) and 3 (Jul-Sep) are considered "adult"</v>
          </cell>
        </row>
        <row r="12">
          <cell r="A12" t="str">
            <v>CHINOOK FISHERY</v>
          </cell>
          <cell r="D12">
            <v>381.39639999999997</v>
          </cell>
          <cell r="E12">
            <v>0</v>
          </cell>
          <cell r="G12" t="str">
            <v>Area 8: Swinomish Wks 19,26-31, 1,3,3,2,2,1,1</v>
          </cell>
          <cell r="O12" t="str">
            <v>TERMINAL (SKAGIT BAY, AREA 8) FISHERIES:</v>
          </cell>
          <cell r="Y12" t="str">
            <v>=</v>
          </cell>
        </row>
        <row r="13">
          <cell r="A13" t="str">
            <v>PINK FISHERY</v>
          </cell>
          <cell r="D13">
            <v>0</v>
          </cell>
          <cell r="E13">
            <v>0</v>
          </cell>
          <cell r="G13" t="str">
            <v>Non-Pink Year</v>
          </cell>
          <cell r="I13" t="str">
            <v>closed</v>
          </cell>
          <cell r="R13" t="str">
            <v>RB 4/08/08</v>
          </cell>
          <cell r="U13">
            <v>0</v>
          </cell>
          <cell r="Y13" t="str">
            <v>AVERAGE PERCENT OF CHINOOK CATCH IN EACH SKAGIT BAY FISHERY BY MONTH:</v>
          </cell>
        </row>
        <row r="14">
          <cell r="A14" t="str">
            <v>COHO EVALUATION</v>
          </cell>
          <cell r="D14">
            <v>0</v>
          </cell>
          <cell r="E14">
            <v>0</v>
          </cell>
          <cell r="G14" t="str">
            <v>Incl in Coho Directed and Test</v>
          </cell>
          <cell r="O14" t="str">
            <v>CHINOOK FISHERY</v>
          </cell>
          <cell r="P14">
            <v>1.54E-2</v>
          </cell>
          <cell r="Q14" t="str">
            <v>&lt;&lt;&lt; rate</v>
          </cell>
          <cell r="R14" t="str">
            <v>Area 8: Swinomish Wks 19,26-31, 1,3,3,2,2,1,1</v>
          </cell>
          <cell r="S14" t="str">
            <v>NA</v>
          </cell>
          <cell r="U14" t="str">
            <v>No fishery</v>
          </cell>
        </row>
        <row r="15">
          <cell r="A15" t="str">
            <v>COHO DIRECTED</v>
          </cell>
          <cell r="D15">
            <v>14.240449999999999</v>
          </cell>
          <cell r="E15">
            <v>0</v>
          </cell>
          <cell r="G15" t="str">
            <v>Area 8: Wks 39-41, 2,2,2 Swinomish; Wks 39-41 2.167,2.167,2.167 Upper Skagit</v>
          </cell>
          <cell r="O15" t="str">
            <v>PINK FISHERY</v>
          </cell>
          <cell r="P15">
            <v>0</v>
          </cell>
          <cell r="Q15" t="str">
            <v>&lt;&lt;&lt; rate</v>
          </cell>
          <cell r="R15" t="str">
            <v>Non-Pink Year</v>
          </cell>
          <cell r="S15">
            <v>0</v>
          </cell>
          <cell r="T15" t="str">
            <v>&lt;&lt;&lt; rate</v>
          </cell>
          <cell r="U15" t="str">
            <v>closed</v>
          </cell>
          <cell r="Y15" t="str">
            <v>Nontreaty breakout proportions:</v>
          </cell>
        </row>
        <row r="16">
          <cell r="A16" t="str">
            <v>CHUM MARINE</v>
          </cell>
          <cell r="D16">
            <v>0</v>
          </cell>
          <cell r="E16">
            <v>11</v>
          </cell>
          <cell r="G16" t="str">
            <v xml:space="preserve">Area 8: Wk 44, 1 Swinomish; Wk 45, 1.167 Upper Skagit </v>
          </cell>
          <cell r="I16" t="str">
            <v>JJ: NT Wk 45-48 GN 3d/wk, PS ckNR 1d/wk</v>
          </cell>
          <cell r="O16" t="str">
            <v>COHO EVALUATION</v>
          </cell>
          <cell r="P16">
            <v>0</v>
          </cell>
          <cell r="Q16" t="str">
            <v>&lt;&lt;&lt; rate</v>
          </cell>
          <cell r="R16" t="str">
            <v>Incl in Coho Directed and Test</v>
          </cell>
          <cell r="S16" t="str">
            <v>NA</v>
          </cell>
          <cell r="U16" t="str">
            <v>Modeled in treaty column</v>
          </cell>
          <cell r="Y16" t="str">
            <v>PINK FISHERY</v>
          </cell>
        </row>
        <row r="17">
          <cell r="A17" t="str">
            <v>STEELHEAD MARINE</v>
          </cell>
          <cell r="D17">
            <v>0</v>
          </cell>
          <cell r="E17">
            <v>0</v>
          </cell>
          <cell r="G17" t="str">
            <v>Begins wk 49 (Wb 11/30)</v>
          </cell>
          <cell r="O17" t="str">
            <v>COHO DIRECTED</v>
          </cell>
          <cell r="P17">
            <v>5.7499999999999999E-4</v>
          </cell>
          <cell r="Q17" t="str">
            <v>&lt;&lt;&lt; rate</v>
          </cell>
          <cell r="R17" t="str">
            <v>Area 8: Wks 39-41, 2,2,2 Swinomish; Wks 39-41 2.167,2.167,2.167 Upper Skagit</v>
          </cell>
          <cell r="S17" t="str">
            <v>NA</v>
          </cell>
          <cell r="U17" t="str">
            <v>No fishery</v>
          </cell>
          <cell r="Y17" t="str">
            <v>CHUM FISHERY</v>
          </cell>
        </row>
        <row r="18">
          <cell r="A18" t="str">
            <v>BAY TEST FISHERY</v>
          </cell>
          <cell r="D18">
            <v>0</v>
          </cell>
          <cell r="E18" t="str">
            <v>NA</v>
          </cell>
          <cell r="G18" t="str">
            <v>WK 44-45 Bay 1,1; Jetty 1,1 ; Blakes 1,1</v>
          </cell>
          <cell r="O18" t="str">
            <v>CHUM MARINE</v>
          </cell>
          <cell r="P18">
            <v>0</v>
          </cell>
          <cell r="Q18" t="str">
            <v>&lt;&lt;&lt;catch</v>
          </cell>
          <cell r="R18" t="str">
            <v xml:space="preserve">Area 8: Wk 44, 1 Swinomish; Wk 45, 1.167 Upper Skagit </v>
          </cell>
          <cell r="S18">
            <v>11</v>
          </cell>
          <cell r="T18" t="str">
            <v>&lt;&lt;&lt;catch</v>
          </cell>
          <cell r="U18" t="str">
            <v>JJ: NT Wk 45-48 GN 3d/wk, PS ckNR 1d/wk</v>
          </cell>
        </row>
        <row r="19">
          <cell r="A19" t="str">
            <v>-</v>
          </cell>
          <cell r="B19" t="str">
            <v>-</v>
          </cell>
          <cell r="D19" t="str">
            <v>-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O19" t="str">
            <v>STEELHEAD MARINE</v>
          </cell>
          <cell r="P19">
            <v>0</v>
          </cell>
          <cell r="Q19" t="str">
            <v>&lt;&lt;&lt;catch</v>
          </cell>
          <cell r="R19" t="str">
            <v>Begins wk 49 (Wb 11/30)</v>
          </cell>
          <cell r="S19" t="str">
            <v>NA</v>
          </cell>
          <cell r="Y19" t="str">
            <v>Nontreaty hrvrates or catch:</v>
          </cell>
        </row>
        <row r="20">
          <cell r="A20" t="str">
            <v>TAMM Area 8 Catch:</v>
          </cell>
          <cell r="D20">
            <v>395.63684999999998</v>
          </cell>
          <cell r="E20">
            <v>11</v>
          </cell>
          <cell r="F20">
            <v>406.63684999999998</v>
          </cell>
          <cell r="G20" t="str">
            <v>TAMM Area 8 All-stocks Catch</v>
          </cell>
          <cell r="O20" t="str">
            <v>BAY TEST FISHERY</v>
          </cell>
          <cell r="P20">
            <v>0</v>
          </cell>
          <cell r="Q20" t="str">
            <v>&lt;&lt;&lt;catch</v>
          </cell>
          <cell r="R20" t="str">
            <v>WK 44-45 Bay 1,1; Jetty 1,1 ; Blakes 1,1</v>
          </cell>
          <cell r="S20" t="str">
            <v>NA</v>
          </cell>
          <cell r="Y20" t="str">
            <v>PINK FISHERY</v>
          </cell>
        </row>
        <row r="21">
          <cell r="A21" t="str">
            <v>TAMM Area 8 Catch MAY-SEP Only:</v>
          </cell>
          <cell r="D21">
            <v>395.46596459999995</v>
          </cell>
          <cell r="E21">
            <v>0</v>
          </cell>
          <cell r="F21">
            <v>395.46596459999995</v>
          </cell>
          <cell r="G21" t="str">
            <v>TAMM Area 8 May-Sep All-Stocks Catch</v>
          </cell>
          <cell r="Y21" t="str">
            <v>CHUM FISHERY</v>
          </cell>
        </row>
        <row r="22">
          <cell r="A22" t="str">
            <v>FRAM Area 8 Catch:</v>
          </cell>
          <cell r="B22" t="str">
            <v>Springs</v>
          </cell>
          <cell r="D22">
            <v>2</v>
          </cell>
          <cell r="E22">
            <v>0</v>
          </cell>
          <cell r="G22" t="str">
            <v>FRAM Area 8 catch is May-Sep LANDED only</v>
          </cell>
          <cell r="O22" t="str">
            <v>=</v>
          </cell>
          <cell r="P22" t="str">
            <v>=</v>
          </cell>
          <cell r="Q22" t="str">
            <v>=</v>
          </cell>
          <cell r="R22" t="str">
            <v>=</v>
          </cell>
          <cell r="S22" t="str">
            <v>=</v>
          </cell>
          <cell r="T22" t="str">
            <v>=</v>
          </cell>
          <cell r="U22" t="str">
            <v>=</v>
          </cell>
          <cell r="V22" t="str">
            <v>=</v>
          </cell>
        </row>
        <row r="23">
          <cell r="A23" t="str">
            <v>MAY-SEP ONLY!!!!</v>
          </cell>
          <cell r="B23" t="str">
            <v>S/F 0s</v>
          </cell>
          <cell r="D23">
            <v>215</v>
          </cell>
          <cell r="E23">
            <v>0</v>
          </cell>
          <cell r="G23" t="str">
            <v>Natural"</v>
          </cell>
          <cell r="Y23" t="str">
            <v>Treaty breakout proportions:</v>
          </cell>
        </row>
        <row r="24">
          <cell r="B24" t="str">
            <v>S/F 1s</v>
          </cell>
          <cell r="D24">
            <v>120</v>
          </cell>
          <cell r="E24">
            <v>0</v>
          </cell>
          <cell r="G24" t="str">
            <v>Hatchery"</v>
          </cell>
          <cell r="O24" t="str">
            <v>% Fingerling of Fall</v>
          </cell>
          <cell r="P24">
            <v>0.72987704918032792</v>
          </cell>
          <cell r="Q24" t="str">
            <v xml:space="preserve">  = etrssksf0/(etrssksf0+etrssksf1) for ages 3-5 [from FRAM] ["SKSF%fing"]</v>
          </cell>
          <cell r="Y24" t="str">
            <v>CHINOOK FISHERY</v>
          </cell>
        </row>
        <row r="25">
          <cell r="B25" t="str">
            <v>Total local stocks</v>
          </cell>
          <cell r="D25">
            <v>337</v>
          </cell>
          <cell r="E25">
            <v>0</v>
          </cell>
          <cell r="G25" t="str">
            <v>Including Springs and Sum/falls</v>
          </cell>
          <cell r="Y25" t="str">
            <v>PINK FISHERY</v>
          </cell>
        </row>
        <row r="26">
          <cell r="B26" t="str">
            <v>NONLOCAL</v>
          </cell>
          <cell r="D26">
            <v>53</v>
          </cell>
          <cell r="E26">
            <v>0</v>
          </cell>
          <cell r="O26" t="str">
            <v>Note: All fish caught in area 8 time steps 2 (May-Jun) and 3 (Jul-Sep) are considered "adult"</v>
          </cell>
          <cell r="Y26" t="str">
            <v>COHO EVALUATION</v>
          </cell>
        </row>
        <row r="27">
          <cell r="B27" t="str">
            <v>TOTAL AREA 8</v>
          </cell>
          <cell r="D27">
            <v>390</v>
          </cell>
          <cell r="E27">
            <v>0</v>
          </cell>
          <cell r="F27">
            <v>390</v>
          </cell>
          <cell r="G27" t="str">
            <v>Provided as as err chk, TAMM-FRAM =</v>
          </cell>
          <cell r="K27">
            <v>5.4659645999999498</v>
          </cell>
          <cell r="O27" t="str">
            <v>=</v>
          </cell>
          <cell r="P27" t="str">
            <v>=</v>
          </cell>
          <cell r="Q27" t="str">
            <v>=</v>
          </cell>
          <cell r="R27" t="str">
            <v>=</v>
          </cell>
          <cell r="S27" t="str">
            <v>=</v>
          </cell>
          <cell r="T27" t="str">
            <v>=</v>
          </cell>
          <cell r="U27" t="str">
            <v>=</v>
          </cell>
          <cell r="V27" t="str">
            <v>=</v>
          </cell>
          <cell r="Y27" t="str">
            <v>COHO DIRECTED</v>
          </cell>
        </row>
        <row r="28">
          <cell r="A28" t="str">
            <v>=</v>
          </cell>
          <cell r="B28" t="str">
            <v>=</v>
          </cell>
          <cell r="C28" t="str">
            <v>=</v>
          </cell>
          <cell r="D28" t="str">
            <v>=</v>
          </cell>
          <cell r="E28" t="str">
            <v>=</v>
          </cell>
          <cell r="F28" t="str">
            <v>=</v>
          </cell>
          <cell r="G28" t="str">
            <v>=</v>
          </cell>
          <cell r="H28" t="str">
            <v>=</v>
          </cell>
          <cell r="I28" t="str">
            <v>=</v>
          </cell>
          <cell r="J28" t="str">
            <v>=</v>
          </cell>
          <cell r="K28" t="str">
            <v>=</v>
          </cell>
          <cell r="O28" t="str">
            <v>EXTREME TERMINAL (FRESHWATER) FISHERIES (INCLUDES FW SPORT):</v>
          </cell>
          <cell r="S28" t="str">
            <v>PPNs input in TAMM (eventually will pass from FRAM):</v>
          </cell>
          <cell r="Y28" t="str">
            <v>CHUM FISHERY</v>
          </cell>
        </row>
        <row r="29">
          <cell r="A29" t="str">
            <v>EXTREME TERMINAL FISHERIES (INCLUDES SWINOMISH CHANNEL, RIVER, FW SPORT):</v>
          </cell>
          <cell r="O29" t="str">
            <v>&gt;&gt;&gt;&gt; MOVE RIGHT TO SET PERCENT NATURAL &gt;&gt;&gt;&gt;&gt;&gt;&gt;&gt;&gt;&gt;&gt;&gt;&gt;&gt;&gt;&gt;&gt;&gt;&gt;&gt;&gt;&gt;&gt;&gt;&gt;&gt;&gt;</v>
          </cell>
          <cell r="S29" t="str">
            <v>Spring % natural:</v>
          </cell>
          <cell r="U29">
            <v>0.43769999999999998</v>
          </cell>
          <cell r="Y29" t="str">
            <v>STEELHEAD FISHERY</v>
          </cell>
        </row>
        <row r="30">
          <cell r="B30" t="str">
            <v xml:space="preserve">       SPRING</v>
          </cell>
          <cell r="D30" t="str">
            <v xml:space="preserve">      S/F 0s</v>
          </cell>
          <cell r="F30" t="str">
            <v xml:space="preserve">      S/F 1s</v>
          </cell>
          <cell r="K30">
            <v>2206</v>
          </cell>
          <cell r="S30" t="str">
            <v>SF 0's % natural:</v>
          </cell>
          <cell r="U30">
            <v>0.95569999999999999</v>
          </cell>
        </row>
        <row r="31">
          <cell r="B31" t="str">
            <v>TOTAL</v>
          </cell>
          <cell r="C31" t="str">
            <v>NATURAL</v>
          </cell>
          <cell r="D31" t="str">
            <v>TOTAL</v>
          </cell>
          <cell r="E31" t="str">
            <v>NATURAL</v>
          </cell>
          <cell r="F31" t="str">
            <v>TOTAL</v>
          </cell>
          <cell r="G31" t="str">
            <v>NATURAL</v>
          </cell>
          <cell r="H31" t="str">
            <v>TOTAL</v>
          </cell>
          <cell r="P31" t="str">
            <v>Chinook</v>
          </cell>
          <cell r="Q31" t="str">
            <v>Para-</v>
          </cell>
          <cell r="S31" t="str">
            <v>SF 1's % natural:</v>
          </cell>
          <cell r="U31">
            <v>1</v>
          </cell>
          <cell r="Y31" t="str">
            <v>Treaty hrvrates:</v>
          </cell>
        </row>
        <row r="32">
          <cell r="A32" t="str">
            <v>EXTR TERM RUN SIZES</v>
          </cell>
          <cell r="B32" t="str">
            <v>-</v>
          </cell>
          <cell r="C32" t="str">
            <v>-</v>
          </cell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CHINOOK</v>
          </cell>
          <cell r="I32" t="str">
            <v>-</v>
          </cell>
          <cell r="J32" t="str">
            <v>-</v>
          </cell>
          <cell r="K32" t="str">
            <v>-</v>
          </cell>
          <cell r="P32" t="str">
            <v>%TAA or</v>
          </cell>
          <cell r="Q32" t="str">
            <v>meter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Y32" t="str">
            <v>CHINOOK FISHERY</v>
          </cell>
        </row>
        <row r="33">
          <cell r="A33" t="str">
            <v xml:space="preserve">   FOR AGES 3-5:</v>
          </cell>
          <cell r="B33">
            <v>3815</v>
          </cell>
          <cell r="C33">
            <v>1672.8258994530261</v>
          </cell>
          <cell r="D33">
            <v>17809</v>
          </cell>
          <cell r="E33">
            <v>17020</v>
          </cell>
          <cell r="F33">
            <v>6591</v>
          </cell>
          <cell r="G33">
            <v>6591</v>
          </cell>
          <cell r="H33" t="str">
            <v>CATCH</v>
          </cell>
          <cell r="I33" t="str">
            <v>From FRAM</v>
          </cell>
          <cell r="O33" t="str">
            <v>Fishery</v>
          </cell>
          <cell r="P33" t="str">
            <v>catch</v>
          </cell>
          <cell r="Q33" t="str">
            <v>Type</v>
          </cell>
          <cell r="R33" t="str">
            <v>Item Description</v>
          </cell>
          <cell r="S33" t="str">
            <v>% Spr</v>
          </cell>
          <cell r="U33" t="str">
            <v>Fishery Description</v>
          </cell>
          <cell r="Y33" t="str">
            <v>PINK FISHERY</v>
          </cell>
        </row>
        <row r="34">
          <cell r="A34" t="str">
            <v>-</v>
          </cell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O34" t="str">
            <v>-</v>
          </cell>
          <cell r="P34" t="str">
            <v>-</v>
          </cell>
          <cell r="Q34" t="str">
            <v>-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Y34" t="str">
            <v>COHO EVALUATION</v>
          </cell>
        </row>
        <row r="35">
          <cell r="A35" t="str">
            <v>FRESHWATER NET:</v>
          </cell>
          <cell r="I35" t="str">
            <v>RB 4/08/08</v>
          </cell>
          <cell r="O35" t="str">
            <v>FRESHWATER NET:</v>
          </cell>
          <cell r="R35" t="str">
            <v>RB 4/08/08</v>
          </cell>
          <cell r="Y35" t="str">
            <v>COHO DIRECTED</v>
          </cell>
        </row>
        <row r="36">
          <cell r="A36" t="str">
            <v>T FW CHINOOK</v>
          </cell>
          <cell r="B36">
            <v>468</v>
          </cell>
          <cell r="C36">
            <v>175.99303509824463</v>
          </cell>
          <cell r="D36">
            <v>2503.9454000000001</v>
          </cell>
          <cell r="E36">
            <v>2393.0120000000002</v>
          </cell>
          <cell r="F36">
            <v>926.69460000000004</v>
          </cell>
          <cell r="G36">
            <v>926.69460000000004</v>
          </cell>
          <cell r="H36">
            <v>3898.6400000000003</v>
          </cell>
          <cell r="I36" t="str">
            <v>Sockeye Wks 19, 26-31, Swinomish and Sauk-Suiattle 1, 3,3,2,2,1,1; Wks 19-21 27-28 30-31, Upper Skagit 1.1,1.1,1.1  2.2,2.2  1.2,1.2; and Treaty C&amp;S</v>
          </cell>
          <cell r="O36" t="str">
            <v>T FW CHINOOK</v>
          </cell>
          <cell r="P36">
            <v>0.1406</v>
          </cell>
          <cell r="Q36" t="str">
            <v>&lt;&lt;&lt; rate</v>
          </cell>
          <cell r="R36" t="str">
            <v>Sockeye Wks 19, 26-31, Swinomish and Sauk-Suiattle 1, 3,3,2,2,1,1; Wks 19-21 27-28 30-31, Upper Skagit 1.1,1.1,1.1  2.2,2.2  1.2,1.2; and Treaty C&amp;S</v>
          </cell>
          <cell r="S36">
            <v>468</v>
          </cell>
          <cell r="T36" t="str">
            <v>SPR HR</v>
          </cell>
          <cell r="Y36" t="str">
            <v>CHUM FISHERY</v>
          </cell>
        </row>
        <row r="37">
          <cell r="A37" t="str">
            <v>T FW PINK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 t="str">
            <v>Non-Pink Year</v>
          </cell>
          <cell r="O37" t="str">
            <v>T FW PINK</v>
          </cell>
          <cell r="P37">
            <v>0</v>
          </cell>
          <cell r="Q37" t="str">
            <v>&lt;&lt;&lt; rate</v>
          </cell>
          <cell r="R37" t="str">
            <v>Non-Pink Year</v>
          </cell>
          <cell r="S37">
            <v>0</v>
          </cell>
          <cell r="Y37" t="str">
            <v>STEELHEAD FISHERY</v>
          </cell>
        </row>
        <row r="38">
          <cell r="A38" t="str">
            <v>T SWIN. CHNL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 t="str">
            <v>Coho closed</v>
          </cell>
          <cell r="O38" t="str">
            <v>T SWIN. CHNL</v>
          </cell>
          <cell r="P38">
            <v>0</v>
          </cell>
          <cell r="Q38" t="str">
            <v>&lt;&lt;&lt;catch</v>
          </cell>
          <cell r="R38" t="str">
            <v>Coho closed</v>
          </cell>
          <cell r="S38">
            <v>0</v>
          </cell>
        </row>
        <row r="39">
          <cell r="A39" t="str">
            <v>T FW COHO EVAL.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 t="str">
            <v>Incl in Coho Directed and Test</v>
          </cell>
          <cell r="O39" t="str">
            <v>T FW COHO EVAL.</v>
          </cell>
          <cell r="P39">
            <v>0</v>
          </cell>
          <cell r="Q39" t="str">
            <v>&lt;&lt;&lt; rate</v>
          </cell>
          <cell r="R39" t="str">
            <v>Incl in Coho Directed and Test</v>
          </cell>
          <cell r="S39">
            <v>0</v>
          </cell>
          <cell r="Y39" t="str">
            <v>TEST Catch Apportionment:</v>
          </cell>
        </row>
        <row r="40">
          <cell r="A40" t="str">
            <v>T FW COHO DIRECTED</v>
          </cell>
          <cell r="B40">
            <v>0</v>
          </cell>
          <cell r="C40">
            <v>0</v>
          </cell>
          <cell r="D40">
            <v>256.11122899999998</v>
          </cell>
          <cell r="E40">
            <v>244.76462000000001</v>
          </cell>
          <cell r="F40">
            <v>94.785170999999991</v>
          </cell>
          <cell r="G40">
            <v>94.785170999999991</v>
          </cell>
          <cell r="H40">
            <v>350.89639999999997</v>
          </cell>
          <cell r="I40" t="str">
            <v>Wk 39-41, 2,2,2 Swinomish and Sauk-Suiattle;  Wk 40-42, 2.167,2.167,2.167 Upper Skagit</v>
          </cell>
          <cell r="O40" t="str">
            <v>T FW COHO DIRECTED</v>
          </cell>
          <cell r="P40">
            <v>1.4381E-2</v>
          </cell>
          <cell r="Q40" t="str">
            <v>&lt;&lt;&lt; rate</v>
          </cell>
          <cell r="R40" t="str">
            <v>Wk 39-41, 2,2,2 Swinomish and Sauk-Suiattle;  Wk 40-42, 2.167,2.167,2.167 Upper Skagit</v>
          </cell>
          <cell r="S40">
            <v>0</v>
          </cell>
          <cell r="Y40" t="str">
            <v>By time step:</v>
          </cell>
        </row>
        <row r="41">
          <cell r="A41" t="str">
            <v>T FW CHUM</v>
          </cell>
          <cell r="B41">
            <v>0</v>
          </cell>
          <cell r="C41">
            <v>0</v>
          </cell>
          <cell r="D41">
            <v>4.9865199999999987</v>
          </cell>
          <cell r="E41">
            <v>4.7655999999999992</v>
          </cell>
          <cell r="F41">
            <v>1.8454799999999998</v>
          </cell>
          <cell r="G41">
            <v>1.8454799999999998</v>
          </cell>
          <cell r="H41">
            <v>6.831999999999999</v>
          </cell>
          <cell r="I41" t="str">
            <v xml:space="preserve">Wk 44, 1 Swinomish and Sauk-Suiattle; Wk 45, 1.167 Upper Skagit </v>
          </cell>
          <cell r="O41" t="str">
            <v>T FW CHUM</v>
          </cell>
          <cell r="P41">
            <v>2.7999999999999998E-4</v>
          </cell>
          <cell r="Q41" t="str">
            <v>&lt;&lt;&lt; rate</v>
          </cell>
          <cell r="R41" t="str">
            <v xml:space="preserve">Wk 44, 1 Swinomish and Sauk-Suiattle; Wk 45, 1.167 Upper Skagit </v>
          </cell>
          <cell r="S41">
            <v>0</v>
          </cell>
          <cell r="Y41" t="str">
            <v>TEST CATCH projection</v>
          </cell>
        </row>
        <row r="42">
          <cell r="A42" t="str">
            <v>T FW STEELHEAD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 t="str">
            <v>78C beg wk 49; 78D beg wk 50</v>
          </cell>
          <cell r="O42" t="str">
            <v>T FW STEELHEAD</v>
          </cell>
          <cell r="P42">
            <v>0</v>
          </cell>
          <cell r="Q42" t="str">
            <v>&lt;&lt;&lt; rate</v>
          </cell>
          <cell r="R42" t="str">
            <v>78C beg wk 49; 78D beg wk 50</v>
          </cell>
          <cell r="S42">
            <v>0</v>
          </cell>
          <cell r="Y42" t="str">
            <v>===11C===</v>
          </cell>
        </row>
        <row r="43">
          <cell r="A43" t="str">
            <v>RIVER TEST FISHERY</v>
          </cell>
          <cell r="B43">
            <v>85.979399999999998</v>
          </cell>
          <cell r="C43">
            <v>37.633183380000006</v>
          </cell>
          <cell r="D43">
            <v>267.87991251639346</v>
          </cell>
          <cell r="E43">
            <v>256.01191032786886</v>
          </cell>
          <cell r="F43">
            <v>99.140687483606555</v>
          </cell>
          <cell r="G43">
            <v>99.140687483606555</v>
          </cell>
          <cell r="H43">
            <v>453</v>
          </cell>
          <cell r="I43" t="str">
            <v>Wks 19-45 (Blakes)1/wk; Wks 34-45 1/wk Spudhouse; Wks 35-44 (78D-2); Wks 20-30 (78C, 78D2-5); Wks 20-30 Sockeye Test</v>
          </cell>
          <cell r="O43" t="str">
            <v>RIVER TEST FISHERY</v>
          </cell>
          <cell r="P43">
            <v>453</v>
          </cell>
          <cell r="Q43" t="str">
            <v>&lt;&lt;&lt;catch</v>
          </cell>
          <cell r="R43" t="str">
            <v>Wks 19-45 (Blakes)1/wk; Wks 34-45 1/wk Spudhouse; Wks 35-44 (78D-2); Wks 20-30 (78C, 78D2-5); Wks 20-30 Sockeye Test</v>
          </cell>
          <cell r="S43">
            <v>0.1898</v>
          </cell>
          <cell r="T43" t="str">
            <v>&lt;&lt;&lt;%SPR</v>
          </cell>
        </row>
        <row r="44">
          <cell r="A44" t="str">
            <v>EXTREME TERM. SPORT:</v>
          </cell>
          <cell r="O44" t="str">
            <v>EXTREME TERMINAL SPORT:</v>
          </cell>
          <cell r="R44" t="str">
            <v>ST 2-2008</v>
          </cell>
        </row>
        <row r="45">
          <cell r="A45" t="str">
            <v>NT SKAGIT R. RECR.</v>
          </cell>
          <cell r="B45">
            <v>1.25</v>
          </cell>
          <cell r="C45">
            <v>0.54712499999999997</v>
          </cell>
          <cell r="D45">
            <v>17.334579918032787</v>
          </cell>
          <cell r="E45">
            <v>16.566658027663934</v>
          </cell>
          <cell r="F45">
            <v>6.4154200819672118</v>
          </cell>
          <cell r="G45">
            <v>6.4154200819672118</v>
          </cell>
          <cell r="H45">
            <v>25</v>
          </cell>
          <cell r="I45">
            <v>0</v>
          </cell>
          <cell r="O45" t="str">
            <v>NT SKAGIT R. RECR.</v>
          </cell>
          <cell r="P45">
            <v>25</v>
          </cell>
          <cell r="Q45" t="str">
            <v>&lt;&lt;&lt;catch</v>
          </cell>
          <cell r="R45">
            <v>0</v>
          </cell>
          <cell r="S45">
            <v>0.05</v>
          </cell>
          <cell r="T45" t="str">
            <v>&lt;&lt;&lt;%SPR</v>
          </cell>
        </row>
        <row r="46">
          <cell r="A46" t="str">
            <v>Skagit Spring Selective</v>
          </cell>
          <cell r="B46">
            <v>488.62030743010018</v>
          </cell>
          <cell r="C46">
            <v>25.031780803825605</v>
          </cell>
          <cell r="O46" t="str">
            <v>NT OAK HARBOR SAF</v>
          </cell>
          <cell r="P46">
            <v>0</v>
          </cell>
          <cell r="Q46" t="str">
            <v>&lt;&lt;&lt;catch</v>
          </cell>
          <cell r="S46">
            <v>0</v>
          </cell>
          <cell r="U46" t="str">
            <v>n/a</v>
          </cell>
        </row>
        <row r="47">
          <cell r="A47" t="str">
            <v>NT OAK HARBOR SAF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 t="str">
            <v>n/a</v>
          </cell>
        </row>
        <row r="48">
          <cell r="A48" t="str">
            <v>-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O48" t="str">
            <v>MAR SPT SAVINGS:</v>
          </cell>
        </row>
        <row r="49">
          <cell r="A49" t="str">
            <v>EXT TERM CATCH (3-5):</v>
          </cell>
          <cell r="B49">
            <v>1043.8497074301001</v>
          </cell>
          <cell r="C49">
            <v>239.20512428207024</v>
          </cell>
          <cell r="D49">
            <v>3050.2576414344262</v>
          </cell>
          <cell r="E49">
            <v>2915.120788355533</v>
          </cell>
          <cell r="F49">
            <v>1128.8813585655737</v>
          </cell>
          <cell r="G49">
            <v>1128.8813585655737</v>
          </cell>
          <cell r="H49">
            <v>5222.9887074300996</v>
          </cell>
          <cell r="O49" t="str">
            <v>NT RECR. 8-1 SAVINGS</v>
          </cell>
          <cell r="P49">
            <v>0</v>
          </cell>
          <cell r="Q49" t="str">
            <v>&lt;&lt;&lt;catch</v>
          </cell>
          <cell r="R49" t="str">
            <v>n/a</v>
          </cell>
          <cell r="S49">
            <v>0</v>
          </cell>
        </row>
        <row r="50">
          <cell r="A50" t="str">
            <v>NT RECR. 8-1 SAVINGS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O50" t="str">
            <v>=</v>
          </cell>
          <cell r="P50" t="str">
            <v>=</v>
          </cell>
          <cell r="Q50" t="str">
            <v>=</v>
          </cell>
          <cell r="R50" t="str">
            <v>=</v>
          </cell>
          <cell r="S50" t="str">
            <v>=</v>
          </cell>
          <cell r="T50" t="str">
            <v>=</v>
          </cell>
          <cell r="U50" t="str">
            <v>=</v>
          </cell>
          <cell r="V50" t="str">
            <v>=</v>
          </cell>
        </row>
        <row r="51">
          <cell r="A51" t="str">
            <v>-</v>
          </cell>
          <cell r="B51" t="str">
            <v>-</v>
          </cell>
          <cell r="C51" t="str">
            <v>-</v>
          </cell>
          <cell r="D51" t="str">
            <v>-</v>
          </cell>
          <cell r="E51" t="str">
            <v>-</v>
          </cell>
          <cell r="F51" t="str">
            <v>-</v>
          </cell>
          <cell r="G51" t="str">
            <v>-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  <cell r="O51" t="str">
            <v>% by AGE:  All ET harvest rate fisheries are 100% age 3-5 (J. Scott, 3/3/95)</v>
          </cell>
        </row>
        <row r="52">
          <cell r="A52" t="str">
            <v>SPAWNING ESCAPEMENT:</v>
          </cell>
          <cell r="B52" t="str">
            <v>SP TOT</v>
          </cell>
          <cell r="C52" t="str">
            <v>SP NAT</v>
          </cell>
          <cell r="D52" t="str">
            <v>0 TOT</v>
          </cell>
          <cell r="E52" t="str">
            <v>0 NAT</v>
          </cell>
          <cell r="F52" t="str">
            <v>1 TOT</v>
          </cell>
          <cell r="G52" t="str">
            <v>1 NAT</v>
          </cell>
          <cell r="I52" t="str">
            <v>TOTAL S/F ESCAPEMENT (hat&amp;nat):</v>
          </cell>
          <cell r="O52" t="str">
            <v xml:space="preserve">     Freshwater sport is 34% age 2 (88-92 average), however all FWS catches are considered "adult"</v>
          </cell>
        </row>
        <row r="53">
          <cell r="A53" t="str">
            <v>TOTAL (AGE 3-5):</v>
          </cell>
          <cell r="B53">
            <v>2771.1502925698996</v>
          </cell>
          <cell r="C53">
            <v>1433.6207751709558</v>
          </cell>
          <cell r="D53">
            <v>14758.742358565574</v>
          </cell>
          <cell r="E53">
            <v>14104.879211644467</v>
          </cell>
          <cell r="F53">
            <v>5462.1186414344265</v>
          </cell>
          <cell r="G53">
            <v>5462.1186414344265</v>
          </cell>
          <cell r="I53">
            <v>20220.861000000001</v>
          </cell>
          <cell r="O53" t="str">
            <v>% SPRING: Chinook fishery: Fishery to start Wk 26, at beginning of s/f aap; TEST: 28% of expected catch during spring aap;</v>
          </cell>
        </row>
        <row r="54">
          <cell r="A54" t="str">
            <v>=</v>
          </cell>
          <cell r="B54" t="str">
            <v>=</v>
          </cell>
          <cell r="C54" t="str">
            <v>=</v>
          </cell>
          <cell r="D54" t="str">
            <v>=</v>
          </cell>
          <cell r="E54" t="str">
            <v>=</v>
          </cell>
          <cell r="F54" t="str">
            <v>=</v>
          </cell>
          <cell r="G54" t="str">
            <v>=</v>
          </cell>
          <cell r="H54" t="str">
            <v>=</v>
          </cell>
          <cell r="I54" t="str">
            <v>=</v>
          </cell>
          <cell r="J54" t="str">
            <v>=</v>
          </cell>
          <cell r="K54" t="str">
            <v>=</v>
          </cell>
          <cell r="O54" t="str">
            <v xml:space="preserve">     FWsport: 86-92 avg chinook + chin jacks catch through June; All other fisheries are outside AAP for spring.</v>
          </cell>
        </row>
        <row r="55">
          <cell r="A55" t="str">
            <v>For springs:  If rate-or-catch cell is rate, then rate*etrssksp3+*ppnspring, else catch*ppnspring</v>
          </cell>
          <cell r="O55" t="str">
            <v>Marine Sport 8-1 Savings:  This represents the amount of fish "saved" from harvest when the FRAM 8-1 fishery is modelled</v>
          </cell>
        </row>
        <row r="56">
          <cell r="A56" t="str">
            <v>For Falls:  If rate-or-catch cell is &lt;1 (rate) then rate*(1-ppnspring)*etrssksf3+*%fingerling (or 1-%fing) of fall adults,</v>
          </cell>
          <cell r="O56" t="str">
            <v xml:space="preserve">     as open, but a portion of 8-1 is closed.  This number is added to the terminal area abundance of S/F chinook in FRAM;</v>
          </cell>
        </row>
        <row r="57">
          <cell r="A57" t="str">
            <v xml:space="preserve">            else catch*%fingerling (or 1-%fing, for yearlings) of fall*(1-ppnspring)</v>
          </cell>
          <cell r="O57" t="str">
            <v xml:space="preserve">     and added to ETRS in escapement computations.</v>
          </cell>
        </row>
        <row r="58">
          <cell r="A58" t="str">
            <v>For natural:  Multiply total by the percent natural input into table 11B.</v>
          </cell>
          <cell r="O58" t="str">
            <v>===11B===</v>
          </cell>
          <cell r="P58" t="str">
            <v>===11B===</v>
          </cell>
          <cell r="Q58" t="str">
            <v>===11B===</v>
          </cell>
          <cell r="R58" t="str">
            <v>===11B===</v>
          </cell>
          <cell r="S58" t="str">
            <v>===11B===</v>
          </cell>
          <cell r="T58" t="str">
            <v>===11B===</v>
          </cell>
          <cell r="U58" t="str">
            <v>===11B===</v>
          </cell>
          <cell r="V58" t="str">
            <v>===11B===</v>
          </cell>
        </row>
        <row r="59">
          <cell r="A59" t="str">
            <v>Escapement = ETRS - TotalETCatch + 8-1 Marine Sport savings</v>
          </cell>
        </row>
        <row r="62">
          <cell r="A62" t="str">
            <v>Critical Escapement Test:</v>
          </cell>
          <cell r="C62" t="str">
            <v>Not Critical</v>
          </cell>
        </row>
        <row r="64">
          <cell r="A64" t="str">
            <v>Run</v>
          </cell>
          <cell r="C64" t="str">
            <v>Escapemt</v>
          </cell>
          <cell r="D64" t="str">
            <v>Crit Esc</v>
          </cell>
          <cell r="E64" t="str">
            <v>Critical?</v>
          </cell>
        </row>
        <row r="65">
          <cell r="A65" t="str">
            <v>Skagit summer/fall</v>
          </cell>
          <cell r="C65">
            <v>20220.861000000001</v>
          </cell>
          <cell r="D65">
            <v>4800</v>
          </cell>
          <cell r="E65" t="str">
            <v>OK</v>
          </cell>
        </row>
        <row r="66">
          <cell r="A66" t="str">
            <v>Skagit Spring</v>
          </cell>
          <cell r="C66">
            <v>1433.6207751709558</v>
          </cell>
          <cell r="D66">
            <v>576</v>
          </cell>
          <cell r="E66" t="str">
            <v>OK</v>
          </cell>
        </row>
        <row r="68">
          <cell r="A68" t="str">
            <v>Stock-specific Test:</v>
          </cell>
        </row>
        <row r="69">
          <cell r="A69" t="str">
            <v>Stock</v>
          </cell>
          <cell r="B69" t="str">
            <v>% of Wild Run</v>
          </cell>
          <cell r="C69" t="str">
            <v>Wild Escapemt</v>
          </cell>
          <cell r="D69" t="str">
            <v>% of H Esc</v>
          </cell>
          <cell r="E69" t="str">
            <v>H Esc</v>
          </cell>
          <cell r="F69" t="str">
            <v>Total Esc</v>
          </cell>
          <cell r="G69" t="str">
            <v>Crit Esc</v>
          </cell>
          <cell r="H69" t="str">
            <v>Critical?</v>
          </cell>
        </row>
        <row r="70">
          <cell r="A70" t="str">
            <v>Upper Skagit Summer</v>
          </cell>
          <cell r="B70">
            <v>0.76948600329822203</v>
          </cell>
          <cell r="C70">
            <v>15056.53097451057</v>
          </cell>
          <cell r="D70">
            <v>0.7635120636834356</v>
          </cell>
          <cell r="E70">
            <v>499.23240067227971</v>
          </cell>
          <cell r="F70">
            <v>15555.763375182849</v>
          </cell>
          <cell r="G70">
            <v>2200</v>
          </cell>
          <cell r="H70" t="str">
            <v>OK</v>
          </cell>
        </row>
        <row r="71">
          <cell r="A71" t="str">
            <v>Lower Sauk Summer</v>
          </cell>
          <cell r="B71">
            <v>5.0607038888263997E-2</v>
          </cell>
          <cell r="C71">
            <v>990.22782127734172</v>
          </cell>
          <cell r="E71">
            <v>0</v>
          </cell>
          <cell r="F71">
            <v>990.22782127734172</v>
          </cell>
          <cell r="G71">
            <v>400</v>
          </cell>
          <cell r="H71" t="str">
            <v>OK</v>
          </cell>
        </row>
        <row r="72">
          <cell r="A72" t="str">
            <v>Lower Skagit Fall</v>
          </cell>
          <cell r="B72">
            <v>0.17990695781351382</v>
          </cell>
          <cell r="C72">
            <v>3520.2390572909799</v>
          </cell>
          <cell r="D72">
            <v>0.2364879363165644</v>
          </cell>
          <cell r="E72">
            <v>154.63074624882711</v>
          </cell>
          <cell r="F72">
            <v>3674.869803539807</v>
          </cell>
          <cell r="G72">
            <v>900</v>
          </cell>
          <cell r="H72" t="str">
            <v>OK</v>
          </cell>
        </row>
        <row r="74">
          <cell r="A74" t="str">
            <v>Upper Sauk Spring</v>
          </cell>
          <cell r="B74">
            <v>0.38608931062437268</v>
          </cell>
          <cell r="C74">
            <v>553.50565678253315</v>
          </cell>
          <cell r="G74">
            <v>130</v>
          </cell>
          <cell r="H74" t="str">
            <v>OK</v>
          </cell>
        </row>
        <row r="75">
          <cell r="A75" t="str">
            <v>Suiattle Spring</v>
          </cell>
          <cell r="B75">
            <v>0.30444600299641067</v>
          </cell>
          <cell r="C75">
            <v>436.46011481341338</v>
          </cell>
          <cell r="G75">
            <v>170</v>
          </cell>
          <cell r="H75" t="str">
            <v>OK</v>
          </cell>
        </row>
        <row r="76">
          <cell r="A76" t="str">
            <v>Upper Cascade Spring</v>
          </cell>
          <cell r="B76">
            <v>0.30946468637921654</v>
          </cell>
          <cell r="C76">
            <v>443.65500357500912</v>
          </cell>
          <cell r="G76">
            <v>170</v>
          </cell>
          <cell r="H76" t="str">
            <v>OK</v>
          </cell>
        </row>
        <row r="78">
          <cell r="A78" t="str">
            <v>% UM in Spr MSF as % of Total UM</v>
          </cell>
          <cell r="C78">
            <v>0.44387089147711056</v>
          </cell>
        </row>
      </sheetData>
      <sheetData sheetId="13">
        <row r="1">
          <cell r="A1" t="str">
            <v>TABLE 11-A  &gt;&gt;&gt; SKAGIT &lt;&lt;&lt; TERMINAL AREA MANAGEMENT MODULE - CHINOOK</v>
          </cell>
          <cell r="G1">
            <v>2008</v>
          </cell>
          <cell r="H1" t="str">
            <v>=</v>
          </cell>
          <cell r="I1" t="str">
            <v>=</v>
          </cell>
          <cell r="J1" t="str">
            <v>=</v>
          </cell>
          <cell r="K1" t="str">
            <v>TABLE 11A</v>
          </cell>
          <cell r="O1" t="str">
            <v>TABLE 11-B &gt;&gt;&gt; SKAGIT &lt;&lt;&lt; TERMINAL AREA MANAGEMENT MODULE - CHINOOK</v>
          </cell>
          <cell r="S1">
            <v>2008</v>
          </cell>
          <cell r="T1" t="str">
            <v>=</v>
          </cell>
          <cell r="U1" t="str">
            <v>=</v>
          </cell>
          <cell r="V1" t="str">
            <v>TABLE 11B</v>
          </cell>
          <cell r="Y1" t="str">
            <v>TABLE 11-C  &gt;&gt;&gt; SKAGIT &lt;&lt;&lt; TERMINAL AREA MANAGEMENT MODULE - CHINOOK</v>
          </cell>
        </row>
        <row r="2">
          <cell r="A2" t="str">
            <v>Provides Skagit (8) and Extreme Terminal catches &amp; Escapement for spring and sum/fall stocks</v>
          </cell>
          <cell r="K2">
            <v>39552.74336296296</v>
          </cell>
          <cell r="O2" t="str">
            <v>SKAGIT Terminal Area Fishery Parameters; Harvest rates used for FRAM modelling, &amp; associated regulations.</v>
          </cell>
          <cell r="V2">
            <v>39552.74336296296</v>
          </cell>
          <cell r="Y2" t="str">
            <v>Skagit Bay (Area 8) data prepared for FRAM</v>
          </cell>
        </row>
        <row r="3">
          <cell r="A3" t="str">
            <v>FRAM Run:</v>
          </cell>
          <cell r="C3">
            <v>2008</v>
          </cell>
          <cell r="H3" t="str">
            <v>Version:</v>
          </cell>
          <cell r="I3">
            <v>5.3</v>
          </cell>
          <cell r="K3">
            <v>39552.74336296296</v>
          </cell>
          <cell r="O3" t="str">
            <v>FRAM Run:</v>
          </cell>
          <cell r="Q3">
            <v>2008</v>
          </cell>
          <cell r="S3" t="str">
            <v>Version:</v>
          </cell>
          <cell r="T3">
            <v>5.3</v>
          </cell>
          <cell r="V3">
            <v>39552.74336296296</v>
          </cell>
          <cell r="Y3" t="str">
            <v>FRAM Run:</v>
          </cell>
        </row>
        <row r="4">
          <cell r="A4" t="str">
            <v>Run Description:</v>
          </cell>
          <cell r="C4" t="str">
            <v>2008 Final PFMC NT Ocean Troll 40K T Troll 37.5K</v>
          </cell>
          <cell r="O4" t="str">
            <v>Run Description:</v>
          </cell>
          <cell r="Q4" t="str">
            <v>2008 Final PFMC NT Ocean Troll 40K T Troll 37.5K</v>
          </cell>
          <cell r="Y4" t="str">
            <v>Run Description: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O5" t="str">
            <v>=</v>
          </cell>
          <cell r="P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Y5" t="str">
            <v>=</v>
          </cell>
        </row>
        <row r="6">
          <cell r="A6" t="str">
            <v>MARKED ONLY</v>
          </cell>
          <cell r="D6" t="str">
            <v>AREA 8</v>
          </cell>
          <cell r="E6" t="str">
            <v>AREA 8</v>
          </cell>
          <cell r="F6" t="str">
            <v>AREA 8</v>
          </cell>
          <cell r="O6" t="str">
            <v>INPUT TABLE</v>
          </cell>
          <cell r="P6" t="str">
            <v>TREATY</v>
          </cell>
          <cell r="Q6" t="str">
            <v>Para-</v>
          </cell>
          <cell r="S6" t="str">
            <v>NONTRTY</v>
          </cell>
          <cell r="T6" t="str">
            <v>Para-</v>
          </cell>
          <cell r="Y6" t="str">
            <v>PASS TO TAMI:</v>
          </cell>
        </row>
        <row r="7">
          <cell r="A7" t="str">
            <v>FISHERY</v>
          </cell>
          <cell r="D7" t="str">
            <v>TRTY</v>
          </cell>
          <cell r="E7" t="str">
            <v>NTRTY</v>
          </cell>
          <cell r="F7" t="str">
            <v>TOTAL</v>
          </cell>
          <cell r="G7" t="str">
            <v>REMARKS:</v>
          </cell>
          <cell r="P7" t="str">
            <v>Chinook</v>
          </cell>
          <cell r="Q7" t="str">
            <v>meter</v>
          </cell>
          <cell r="R7" t="str">
            <v xml:space="preserve"> TREATY</v>
          </cell>
          <cell r="S7" t="str">
            <v>Chinook</v>
          </cell>
          <cell r="T7" t="str">
            <v>meter</v>
          </cell>
          <cell r="U7" t="str">
            <v>NONTRTY</v>
          </cell>
          <cell r="Y7" t="str">
            <v>-</v>
          </cell>
        </row>
        <row r="8">
          <cell r="A8" t="str">
            <v>-</v>
          </cell>
          <cell r="B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O8" t="str">
            <v>Fishery</v>
          </cell>
          <cell r="P8" t="str">
            <v>%TAAsksf</v>
          </cell>
          <cell r="Q8" t="str">
            <v>Type</v>
          </cell>
          <cell r="R8" t="str">
            <v xml:space="preserve"> Fishery Description:</v>
          </cell>
          <cell r="S8" t="str">
            <v>%TAAsksf</v>
          </cell>
          <cell r="T8" t="str">
            <v>Type</v>
          </cell>
          <cell r="U8" t="str">
            <v>Fishery Description:</v>
          </cell>
          <cell r="Y8" t="str">
            <v>NTrty Area 8 Inputs</v>
          </cell>
        </row>
        <row r="9">
          <cell r="A9" t="str">
            <v>SKAGIT Sum/Fall TERMINAL AREA ABUNDANCE -------&gt;</v>
          </cell>
          <cell r="F9">
            <v>831</v>
          </cell>
          <cell r="G9" t="str">
            <v>= Run entering area 8 (all stks, landed catch)</v>
          </cell>
          <cell r="O9" t="str">
            <v>-</v>
          </cell>
          <cell r="P9" t="str">
            <v>-</v>
          </cell>
          <cell r="Q9" t="str">
            <v>-</v>
          </cell>
          <cell r="R9" t="str">
            <v>-</v>
          </cell>
          <cell r="S9" t="str">
            <v>-</v>
          </cell>
          <cell r="T9" t="str">
            <v>-</v>
          </cell>
          <cell r="V9" t="str">
            <v>-</v>
          </cell>
          <cell r="Y9" t="str">
            <v>Trty Area 8 Inputs</v>
          </cell>
        </row>
        <row r="10">
          <cell r="A10" t="str">
            <v>-</v>
          </cell>
          <cell r="B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----- (includes marine sport savings) --------</v>
          </cell>
          <cell r="J10" t="str">
            <v>-</v>
          </cell>
          <cell r="O10" t="str">
            <v>Source:</v>
          </cell>
          <cell r="P10" t="str">
            <v>BH 4/2</v>
          </cell>
          <cell r="S10">
            <v>0</v>
          </cell>
        </row>
        <row r="11">
          <cell r="A11" t="str">
            <v>TERMINAL (SKAGIT BAY, AREA 8) FISHERIES:</v>
          </cell>
          <cell r="I11" t="str">
            <v>RB 4/08/08</v>
          </cell>
          <cell r="J11">
            <v>0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V11" t="str">
            <v>-</v>
          </cell>
          <cell r="Y11" t="str">
            <v>Note: All fish caught in area 8 time steps 2 (May-Jun) and 3 (Jul-Sep) are considered "adult"</v>
          </cell>
        </row>
        <row r="12">
          <cell r="A12" t="str">
            <v>CHINOOK FISHERY</v>
          </cell>
          <cell r="D12">
            <v>12.7974</v>
          </cell>
          <cell r="E12">
            <v>0</v>
          </cell>
          <cell r="G12" t="str">
            <v>Area 8: Swinomish Wks 19,26-31, 1,3,3,2,2,1,1</v>
          </cell>
          <cell r="O12" t="str">
            <v>TERMINAL (SKAGIT BAY, AREA 8) FISHERIES:</v>
          </cell>
          <cell r="Y12" t="str">
            <v>=</v>
          </cell>
        </row>
        <row r="13">
          <cell r="A13" t="str">
            <v>PINK FISHERY</v>
          </cell>
          <cell r="D13">
            <v>0</v>
          </cell>
          <cell r="E13">
            <v>0</v>
          </cell>
          <cell r="G13" t="str">
            <v>Non-Pink Year</v>
          </cell>
          <cell r="I13" t="str">
            <v>closed</v>
          </cell>
          <cell r="R13" t="str">
            <v>RB 4/08/08</v>
          </cell>
          <cell r="U13">
            <v>0</v>
          </cell>
          <cell r="Y13" t="str">
            <v>AVERAGE PERCENT OF CHINOOK CATCH IN EACH SKAGIT BAY FISHERY BY MONTH:</v>
          </cell>
        </row>
        <row r="14">
          <cell r="A14" t="str">
            <v>COHO EVALUATION</v>
          </cell>
          <cell r="D14">
            <v>0</v>
          </cell>
          <cell r="E14">
            <v>0</v>
          </cell>
          <cell r="G14" t="str">
            <v>Incl in Coho Directed and Test</v>
          </cell>
          <cell r="O14" t="str">
            <v>CHINOOK FISHERY</v>
          </cell>
          <cell r="P14">
            <v>1.54E-2</v>
          </cell>
          <cell r="Q14" t="str">
            <v>&lt;&lt;&lt; rate</v>
          </cell>
          <cell r="R14" t="str">
            <v>Area 8: Swinomish Wks 19,26-31, 1,3,3,2,2,1,1</v>
          </cell>
          <cell r="S14" t="str">
            <v>NA</v>
          </cell>
          <cell r="U14" t="str">
            <v>No fishery</v>
          </cell>
        </row>
        <row r="15">
          <cell r="A15" t="str">
            <v>COHO DIRECTED</v>
          </cell>
          <cell r="D15">
            <v>0.477825</v>
          </cell>
          <cell r="E15">
            <v>0</v>
          </cell>
          <cell r="G15" t="str">
            <v>Area 8: Wks 39-41, 2,2,2 Swinomish; Wks 39-41 2.167,2.167,2.167 Upper Skagit</v>
          </cell>
          <cell r="O15" t="str">
            <v>PINK FISHERY</v>
          </cell>
          <cell r="P15">
            <v>0</v>
          </cell>
          <cell r="Q15" t="str">
            <v>&lt;&lt;&lt; rate</v>
          </cell>
          <cell r="R15" t="str">
            <v>Non-Pink Year</v>
          </cell>
          <cell r="S15">
            <v>0</v>
          </cell>
          <cell r="T15" t="str">
            <v>&lt;&lt;&lt; rate</v>
          </cell>
          <cell r="U15" t="str">
            <v>closed</v>
          </cell>
          <cell r="Y15" t="str">
            <v>Nontreaty breakout proportions:</v>
          </cell>
        </row>
        <row r="16">
          <cell r="A16" t="str">
            <v>CHUM MARINE</v>
          </cell>
          <cell r="D16">
            <v>0</v>
          </cell>
          <cell r="E16">
            <v>0.36909472664136317</v>
          </cell>
          <cell r="G16" t="str">
            <v xml:space="preserve">Area 8: Wk 44, 1 Swinomish; Wk 45, 1.167 Upper Skagit </v>
          </cell>
          <cell r="I16" t="str">
            <v>JJ: NT Wk 45-48 GN 3d/wk, PS ckNR 1d/wk</v>
          </cell>
          <cell r="O16" t="str">
            <v>COHO EVALUATION</v>
          </cell>
          <cell r="P16">
            <v>0</v>
          </cell>
          <cell r="Q16" t="str">
            <v>&lt;&lt;&lt; rate</v>
          </cell>
          <cell r="R16" t="str">
            <v>Incl in Coho Directed and Test</v>
          </cell>
          <cell r="S16" t="str">
            <v>NA</v>
          </cell>
          <cell r="U16" t="str">
            <v>Modeled in treaty column</v>
          </cell>
          <cell r="Y16" t="str">
            <v>PINK FISHERY</v>
          </cell>
        </row>
        <row r="17">
          <cell r="A17" t="str">
            <v>STEELHEAD MARINE</v>
          </cell>
          <cell r="D17">
            <v>0</v>
          </cell>
          <cell r="E17">
            <v>0</v>
          </cell>
          <cell r="G17" t="str">
            <v>Begins wk 49 (Wb 11/30)</v>
          </cell>
          <cell r="O17" t="str">
            <v>COHO DIRECTED</v>
          </cell>
          <cell r="P17">
            <v>5.7499999999999999E-4</v>
          </cell>
          <cell r="Q17" t="str">
            <v>&lt;&lt;&lt; rate</v>
          </cell>
          <cell r="R17" t="str">
            <v>Area 8: Wks 39-41, 2,2,2 Swinomish; Wks 39-41 2.167,2.167,2.167 Upper Skagit</v>
          </cell>
          <cell r="S17" t="str">
            <v>NA</v>
          </cell>
          <cell r="U17" t="str">
            <v>No fishery</v>
          </cell>
          <cell r="Y17" t="str">
            <v>CHUM FISHERY</v>
          </cell>
        </row>
        <row r="18">
          <cell r="A18" t="str">
            <v>BAY TEST FISHERY</v>
          </cell>
          <cell r="D18">
            <v>0</v>
          </cell>
          <cell r="E18" t="str">
            <v>NA</v>
          </cell>
          <cell r="G18" t="str">
            <v>WK 44-45 Bay 1,1; Jetty 1,1 ; Blakes 1,1</v>
          </cell>
          <cell r="O18" t="str">
            <v>CHUM MARINE</v>
          </cell>
          <cell r="P18">
            <v>0</v>
          </cell>
          <cell r="Q18" t="str">
            <v>&lt;&lt;&lt;catch</v>
          </cell>
          <cell r="R18" t="str">
            <v xml:space="preserve">Area 8: Wk 44, 1 Swinomish; Wk 45, 1.167 Upper Skagit </v>
          </cell>
          <cell r="S18">
            <v>11</v>
          </cell>
          <cell r="T18" t="str">
            <v>&lt;&lt;&lt;catch</v>
          </cell>
          <cell r="U18" t="str">
            <v>JJ: NT Wk 45-48 GN 3d/wk, PS ckNR 1d/wk</v>
          </cell>
        </row>
        <row r="19">
          <cell r="A19" t="str">
            <v>-</v>
          </cell>
          <cell r="B19" t="str">
            <v>-</v>
          </cell>
          <cell r="D19" t="str">
            <v>-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O19" t="str">
            <v>STEELHEAD MARINE</v>
          </cell>
          <cell r="P19">
            <v>0</v>
          </cell>
          <cell r="Q19" t="str">
            <v>&lt;&lt;&lt;catch</v>
          </cell>
          <cell r="R19" t="str">
            <v>Begins wk 49 (Wb 11/30)</v>
          </cell>
          <cell r="S19" t="str">
            <v>NA</v>
          </cell>
          <cell r="Y19" t="str">
            <v>Nontreaty hrvrates or catch:</v>
          </cell>
        </row>
        <row r="20">
          <cell r="A20" t="str">
            <v>TAMM Area 8 Catch:</v>
          </cell>
          <cell r="D20">
            <v>13.275224999999999</v>
          </cell>
          <cell r="E20">
            <v>0.36909472664136317</v>
          </cell>
          <cell r="F20">
            <v>13.644319726641362</v>
          </cell>
          <cell r="G20" t="str">
            <v>TAMM Area 8 All-stocks Catch</v>
          </cell>
          <cell r="O20" t="str">
            <v>BAY TEST FISHERY</v>
          </cell>
          <cell r="P20">
            <v>0</v>
          </cell>
          <cell r="Q20" t="str">
            <v>&lt;&lt;&lt;catch</v>
          </cell>
          <cell r="R20" t="str">
            <v>WK 44-45 Bay 1,1; Jetty 1,1 ; Blakes 1,1</v>
          </cell>
          <cell r="S20" t="str">
            <v>NA</v>
          </cell>
          <cell r="Y20" t="str">
            <v>PINK FISHERY</v>
          </cell>
        </row>
        <row r="21">
          <cell r="A21" t="str">
            <v>TAMM Area 8 Catch MAY-SEP Only:</v>
          </cell>
          <cell r="D21">
            <v>13.2694911</v>
          </cell>
          <cell r="E21">
            <v>0</v>
          </cell>
          <cell r="F21">
            <v>13.2694911</v>
          </cell>
          <cell r="G21" t="str">
            <v>TAMM Area 8 May-Sep All-Stocks Catch</v>
          </cell>
          <cell r="Y21" t="str">
            <v>CHUM FISHERY</v>
          </cell>
        </row>
        <row r="22">
          <cell r="A22" t="str">
            <v>FRAM Area 8 Catch:</v>
          </cell>
          <cell r="B22" t="str">
            <v>Springs</v>
          </cell>
          <cell r="D22">
            <v>1</v>
          </cell>
          <cell r="E22">
            <v>0</v>
          </cell>
          <cell r="G22" t="str">
            <v>FRAM Area 8 catch is May-Sep LANDED only</v>
          </cell>
          <cell r="O22" t="str">
            <v>=</v>
          </cell>
          <cell r="P22" t="str">
            <v>=</v>
          </cell>
          <cell r="Q22" t="str">
            <v>=</v>
          </cell>
          <cell r="R22" t="str">
            <v>=</v>
          </cell>
          <cell r="S22" t="str">
            <v>=</v>
          </cell>
          <cell r="T22" t="str">
            <v>=</v>
          </cell>
          <cell r="U22" t="str">
            <v>=</v>
          </cell>
          <cell r="V22" t="str">
            <v>=</v>
          </cell>
        </row>
        <row r="23">
          <cell r="A23" t="str">
            <v>MAY-SEP ONLY!!!!</v>
          </cell>
          <cell r="B23" t="str">
            <v>S/F 0s</v>
          </cell>
          <cell r="D23">
            <v>7</v>
          </cell>
          <cell r="E23">
            <v>0</v>
          </cell>
          <cell r="G23" t="str">
            <v>Natural"</v>
          </cell>
          <cell r="Y23" t="str">
            <v>Treaty breakout proportions:</v>
          </cell>
        </row>
        <row r="24">
          <cell r="B24" t="str">
            <v>S/F 1s</v>
          </cell>
          <cell r="D24">
            <v>0</v>
          </cell>
          <cell r="E24">
            <v>0</v>
          </cell>
          <cell r="G24" t="str">
            <v>Hatchery"</v>
          </cell>
          <cell r="O24" t="str">
            <v>% Fingerling of Fall</v>
          </cell>
          <cell r="P24">
            <v>0.72085045106094614</v>
          </cell>
          <cell r="Q24" t="str">
            <v xml:space="preserve">  = etrssksf0/(etrssksf0+etrssksf1) for ages 3-5 [from FRAM] ["SKSF%fing"]</v>
          </cell>
          <cell r="Y24" t="str">
            <v>CHINOOK FISHERY</v>
          </cell>
        </row>
        <row r="25">
          <cell r="B25" t="str">
            <v>Total local stocks</v>
          </cell>
          <cell r="D25">
            <v>8</v>
          </cell>
          <cell r="E25">
            <v>0</v>
          </cell>
          <cell r="G25" t="str">
            <v>Including Springs and Sum/falls</v>
          </cell>
          <cell r="Y25" t="str">
            <v>PINK FISHERY</v>
          </cell>
        </row>
        <row r="26">
          <cell r="B26" t="str">
            <v>NONLOCAL</v>
          </cell>
          <cell r="D26">
            <v>34</v>
          </cell>
          <cell r="E26">
            <v>0</v>
          </cell>
          <cell r="O26" t="str">
            <v>Note: All fish caught in area 8 time steps 2 (May-Jun) and 3 (Jul-Sep) are considered "adult"</v>
          </cell>
          <cell r="Y26" t="str">
            <v>COHO EVALUATION</v>
          </cell>
        </row>
        <row r="27">
          <cell r="B27" t="str">
            <v>TOTAL AREA 8</v>
          </cell>
          <cell r="D27">
            <v>42</v>
          </cell>
          <cell r="E27">
            <v>0</v>
          </cell>
          <cell r="F27">
            <v>42</v>
          </cell>
          <cell r="G27" t="str">
            <v>Provided as as err chk, TAMM-FRAM =</v>
          </cell>
          <cell r="K27">
            <v>-28.7305089</v>
          </cell>
          <cell r="O27" t="str">
            <v>=</v>
          </cell>
          <cell r="P27" t="str">
            <v>=</v>
          </cell>
          <cell r="Q27" t="str">
            <v>=</v>
          </cell>
          <cell r="R27" t="str">
            <v>=</v>
          </cell>
          <cell r="S27" t="str">
            <v>=</v>
          </cell>
          <cell r="T27" t="str">
            <v>=</v>
          </cell>
          <cell r="U27" t="str">
            <v>=</v>
          </cell>
          <cell r="V27" t="str">
            <v>=</v>
          </cell>
          <cell r="Y27" t="str">
            <v>COHO DIRECTED</v>
          </cell>
        </row>
        <row r="28">
          <cell r="A28" t="str">
            <v>=</v>
          </cell>
          <cell r="B28" t="str">
            <v>=</v>
          </cell>
          <cell r="C28" t="str">
            <v>=</v>
          </cell>
          <cell r="D28" t="str">
            <v>=</v>
          </cell>
          <cell r="E28" t="str">
            <v>=</v>
          </cell>
          <cell r="F28" t="str">
            <v>=</v>
          </cell>
          <cell r="G28" t="str">
            <v>=</v>
          </cell>
          <cell r="H28" t="str">
            <v>=</v>
          </cell>
          <cell r="I28" t="str">
            <v>=</v>
          </cell>
          <cell r="J28" t="str">
            <v>=</v>
          </cell>
          <cell r="K28" t="str">
            <v>=</v>
          </cell>
          <cell r="O28" t="str">
            <v>EXTREME TERMINAL (FRESHWATER) FISHERIES (INCLUDES FW SPORT):</v>
          </cell>
          <cell r="S28" t="str">
            <v>PPNs input in TAMM (eventually will pass from FRAM):</v>
          </cell>
          <cell r="Y28" t="str">
            <v>CHUM FISHERY</v>
          </cell>
        </row>
        <row r="29">
          <cell r="A29" t="str">
            <v>EXTREME TERMINAL FISHERIES (INCLUDES SWINOMISH CHANNEL, RIVER, FW SPORT):</v>
          </cell>
          <cell r="O29" t="str">
            <v>&gt;&gt;&gt;&gt; MOVE RIGHT TO SET PERCENT NATURAL &gt;&gt;&gt;&gt;&gt;&gt;&gt;&gt;&gt;&gt;&gt;&gt;&gt;&gt;&gt;&gt;&gt;&gt;&gt;&gt;&gt;&gt;&gt;&gt;&gt;&gt;&gt;</v>
          </cell>
          <cell r="S29" t="str">
            <v>Spring % natural:</v>
          </cell>
          <cell r="U29">
            <v>0.43769999999999998</v>
          </cell>
          <cell r="Y29" t="str">
            <v>STEELHEAD FISHERY</v>
          </cell>
        </row>
        <row r="30">
          <cell r="B30" t="str">
            <v xml:space="preserve">       SPRING</v>
          </cell>
          <cell r="D30" t="str">
            <v xml:space="preserve">      S/F 0s</v>
          </cell>
          <cell r="F30" t="str">
            <v xml:space="preserve">      S/F 1s</v>
          </cell>
          <cell r="S30" t="str">
            <v>SF 0's % natural:</v>
          </cell>
          <cell r="U30">
            <v>0.95569999999999999</v>
          </cell>
        </row>
        <row r="31">
          <cell r="B31" t="str">
            <v>TOTAL</v>
          </cell>
          <cell r="C31" t="str">
            <v>NATURAL</v>
          </cell>
          <cell r="D31" t="str">
            <v>TOTAL</v>
          </cell>
          <cell r="E31" t="str">
            <v>NATURAL</v>
          </cell>
          <cell r="F31" t="str">
            <v>TOTAL</v>
          </cell>
          <cell r="G31" t="str">
            <v>NATURAL</v>
          </cell>
          <cell r="H31" t="str">
            <v>TOTAL</v>
          </cell>
          <cell r="I31">
            <v>1</v>
          </cell>
          <cell r="P31" t="str">
            <v>Chinook</v>
          </cell>
          <cell r="Q31" t="str">
            <v>Para-</v>
          </cell>
          <cell r="S31" t="str">
            <v>SF 1's % natural:</v>
          </cell>
          <cell r="U31">
            <v>1</v>
          </cell>
          <cell r="Y31" t="str">
            <v>Treaty hrvrates:</v>
          </cell>
        </row>
        <row r="32">
          <cell r="A32" t="str">
            <v>EXTR TERM RUN SIZES</v>
          </cell>
          <cell r="B32" t="str">
            <v>-</v>
          </cell>
          <cell r="C32" t="str">
            <v>-</v>
          </cell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CHINOOK</v>
          </cell>
          <cell r="I32" t="str">
            <v>-</v>
          </cell>
          <cell r="J32" t="str">
            <v>-</v>
          </cell>
          <cell r="K32" t="str">
            <v>-</v>
          </cell>
          <cell r="P32" t="str">
            <v>%TAA or</v>
          </cell>
          <cell r="Q32" t="str">
            <v>meter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Y32" t="str">
            <v>CHINOOK FISHERY</v>
          </cell>
        </row>
        <row r="33">
          <cell r="A33" t="str">
            <v xml:space="preserve">   FOR AGES 3-5:</v>
          </cell>
          <cell r="B33">
            <v>1609</v>
          </cell>
          <cell r="C33">
            <v>0</v>
          </cell>
          <cell r="D33">
            <v>789</v>
          </cell>
          <cell r="E33">
            <v>789</v>
          </cell>
          <cell r="F33">
            <v>0</v>
          </cell>
          <cell r="G33">
            <v>0</v>
          </cell>
          <cell r="H33" t="str">
            <v>CATCH</v>
          </cell>
          <cell r="I33" t="str">
            <v>From FRAM</v>
          </cell>
          <cell r="O33" t="str">
            <v>Fishery</v>
          </cell>
          <cell r="P33" t="str">
            <v>catch</v>
          </cell>
          <cell r="Q33" t="str">
            <v>Type</v>
          </cell>
          <cell r="R33" t="str">
            <v>Item Description</v>
          </cell>
          <cell r="S33" t="str">
            <v>% Spr</v>
          </cell>
          <cell r="U33" t="str">
            <v>Fishery Description</v>
          </cell>
          <cell r="Y33" t="str">
            <v>PINK FISHERY</v>
          </cell>
        </row>
        <row r="34">
          <cell r="A34" t="str">
            <v>-</v>
          </cell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O34" t="str">
            <v>-</v>
          </cell>
          <cell r="P34" t="str">
            <v>-</v>
          </cell>
          <cell r="Q34" t="str">
            <v>-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Y34" t="str">
            <v>COHO EVALUATION</v>
          </cell>
        </row>
        <row r="35">
          <cell r="A35" t="str">
            <v>FRESHWATER NET:</v>
          </cell>
          <cell r="I35" t="str">
            <v>RB 4/08/08</v>
          </cell>
          <cell r="O35" t="str">
            <v>FRESHWATER NET:</v>
          </cell>
          <cell r="R35" t="str">
            <v>RB 4/08/08</v>
          </cell>
          <cell r="Y35" t="str">
            <v>COHO DIRECTED</v>
          </cell>
        </row>
        <row r="36">
          <cell r="A36" t="str">
            <v>T FW CHINOOK</v>
          </cell>
          <cell r="B36">
            <v>197.38191349934471</v>
          </cell>
          <cell r="C36">
            <v>0</v>
          </cell>
          <cell r="D36">
            <v>110.93340000000001</v>
          </cell>
          <cell r="E36">
            <v>0</v>
          </cell>
          <cell r="F36">
            <v>0</v>
          </cell>
          <cell r="G36">
            <v>0</v>
          </cell>
          <cell r="H36">
            <v>308.31531349934471</v>
          </cell>
          <cell r="I36" t="str">
            <v>Sockeye Wks 19, 26-31, Swinomish and Sauk-Suiattle 1, 3,3,2,2,1,1; Wks 19-21 27-28 30-31, Upper Skagit 1.1,1.1,1.1  2.2,2.2  1.2,1.2; and Treaty C&amp;S</v>
          </cell>
          <cell r="O36" t="str">
            <v>T FW CHINOOK</v>
          </cell>
          <cell r="P36">
            <v>0.1406</v>
          </cell>
          <cell r="Q36" t="str">
            <v>&lt;&lt;&lt; rate</v>
          </cell>
          <cell r="R36" t="str">
            <v>Sockeye Wks 19, 26-31, Swinomish and Sauk-Suiattle 1, 3,3,2,2,1,1; Wks 19-21 27-28 30-31, Upper Skagit 1.1,1.1,1.1  2.2,2.2  1.2,1.2; and Treaty C&amp;S</v>
          </cell>
          <cell r="S36">
            <v>468</v>
          </cell>
          <cell r="T36" t="str">
            <v>Spring HR</v>
          </cell>
          <cell r="Y36" t="str">
            <v>CHUM FISHERY</v>
          </cell>
        </row>
        <row r="37">
          <cell r="A37" t="str">
            <v>T FW PINK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 t="str">
            <v>Non-Pink Year</v>
          </cell>
          <cell r="O37" t="str">
            <v>T FW PINK</v>
          </cell>
          <cell r="P37">
            <v>0</v>
          </cell>
          <cell r="Q37" t="str">
            <v>&lt;&lt;&lt; rate</v>
          </cell>
          <cell r="R37" t="str">
            <v>Non-Pink Year</v>
          </cell>
          <cell r="S37">
            <v>0</v>
          </cell>
          <cell r="Y37" t="str">
            <v>STEELHEAD FISHERY</v>
          </cell>
        </row>
        <row r="38">
          <cell r="A38" t="str">
            <v>T SWIN. CHNL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 t="str">
            <v>Coho closed</v>
          </cell>
          <cell r="O38" t="str">
            <v>T SWIN. CHNL</v>
          </cell>
          <cell r="P38">
            <v>0</v>
          </cell>
          <cell r="Q38" t="str">
            <v>&lt;&lt;&lt;catch</v>
          </cell>
          <cell r="R38" t="str">
            <v>Coho closed</v>
          </cell>
          <cell r="S38">
            <v>0</v>
          </cell>
        </row>
        <row r="39">
          <cell r="A39" t="str">
            <v>T FW COHO EVAL.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 t="str">
            <v>Incl in Coho Directed and Test</v>
          </cell>
          <cell r="O39" t="str">
            <v>T FW COHO EVAL.</v>
          </cell>
          <cell r="P39">
            <v>0</v>
          </cell>
          <cell r="Q39" t="str">
            <v>&lt;&lt;&lt; rate</v>
          </cell>
          <cell r="R39" t="str">
            <v>Incl in Coho Directed and Test</v>
          </cell>
          <cell r="S39">
            <v>0</v>
          </cell>
          <cell r="Y39" t="str">
            <v>TEST Catch Apportionment:</v>
          </cell>
        </row>
        <row r="40">
          <cell r="A40" t="str">
            <v>T FW COHO DIRECTED</v>
          </cell>
          <cell r="B40">
            <v>0</v>
          </cell>
          <cell r="C40">
            <v>0</v>
          </cell>
          <cell r="D40">
            <v>11.346608999999999</v>
          </cell>
          <cell r="E40">
            <v>0</v>
          </cell>
          <cell r="F40">
            <v>0</v>
          </cell>
          <cell r="G40">
            <v>0</v>
          </cell>
          <cell r="H40">
            <v>11.346608999999999</v>
          </cell>
          <cell r="I40" t="str">
            <v>Wk 39-41, 2,2,2 Swinomish and Sauk-Suiattle;  Wk 40-42, 2.167,2.167,2.167 Upper Skagit</v>
          </cell>
          <cell r="O40" t="str">
            <v>T FW COHO DIRECTED</v>
          </cell>
          <cell r="P40">
            <v>1.4381E-2</v>
          </cell>
          <cell r="Q40" t="str">
            <v>&lt;&lt;&lt; rate</v>
          </cell>
          <cell r="R40" t="str">
            <v>Wk 39-41, 2,2,2 Swinomish and Sauk-Suiattle;  Wk 40-42, 2.167,2.167,2.167 Upper Skagit</v>
          </cell>
          <cell r="S40">
            <v>0</v>
          </cell>
          <cell r="Y40" t="str">
            <v>By time step:</v>
          </cell>
        </row>
        <row r="41">
          <cell r="A41" t="str">
            <v>T FW CHUM</v>
          </cell>
          <cell r="B41">
            <v>0</v>
          </cell>
          <cell r="C41">
            <v>0</v>
          </cell>
          <cell r="D41">
            <v>0.22091999999999998</v>
          </cell>
          <cell r="E41">
            <v>0</v>
          </cell>
          <cell r="F41">
            <v>0</v>
          </cell>
          <cell r="G41">
            <v>0</v>
          </cell>
          <cell r="H41">
            <v>0.22091999999999998</v>
          </cell>
          <cell r="I41" t="str">
            <v xml:space="preserve">Wk 44, 1 Swinomish and Sauk-Suiattle; Wk 45, 1.167 Upper Skagit </v>
          </cell>
          <cell r="O41" t="str">
            <v>T FW CHUM</v>
          </cell>
          <cell r="P41">
            <v>2.7999999999999998E-4</v>
          </cell>
          <cell r="Q41" t="str">
            <v>&lt;&lt;&lt; rate</v>
          </cell>
          <cell r="R41" t="str">
            <v xml:space="preserve">Wk 44, 1 Swinomish and Sauk-Suiattle; Wk 45, 1.167 Upper Skagit </v>
          </cell>
          <cell r="S41">
            <v>0</v>
          </cell>
          <cell r="Y41" t="str">
            <v>TEST CATCH projection</v>
          </cell>
        </row>
        <row r="42">
          <cell r="A42" t="str">
            <v>T FW STEELHEAD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 t="str">
            <v>78C beg wk 49; 78D beg wk 50</v>
          </cell>
          <cell r="O42" t="str">
            <v>T FW STEELHEAD</v>
          </cell>
          <cell r="P42">
            <v>0</v>
          </cell>
          <cell r="Q42" t="str">
            <v>&lt;&lt;&lt; rate</v>
          </cell>
          <cell r="R42" t="str">
            <v>78C beg wk 49; 78D beg wk 50</v>
          </cell>
          <cell r="S42">
            <v>0</v>
          </cell>
          <cell r="Y42" t="str">
            <v>===11C===</v>
          </cell>
        </row>
        <row r="43">
          <cell r="A43" t="str">
            <v>RIVER TEST FISHERY</v>
          </cell>
          <cell r="B43">
            <v>36.351520276578</v>
          </cell>
          <cell r="C43">
            <v>0</v>
          </cell>
          <cell r="D43">
            <v>11.86800218852459</v>
          </cell>
          <cell r="E43">
            <v>0</v>
          </cell>
          <cell r="F43">
            <v>0</v>
          </cell>
          <cell r="G43">
            <v>0</v>
          </cell>
          <cell r="H43">
            <v>48.219522465102592</v>
          </cell>
          <cell r="I43" t="str">
            <v>Wks 19-45 (Blakes)1/wk; Wks 34-45 1/wk Spudhouse; Wks 35-44 (78D-2); Wks 20-30 (78C, 78D2-5); Wks 20-30 Sockeye Test</v>
          </cell>
          <cell r="O43" t="str">
            <v>RIVER TEST FISHERY</v>
          </cell>
          <cell r="P43">
            <v>453</v>
          </cell>
          <cell r="Q43" t="str">
            <v>&lt;&lt;&lt;catch</v>
          </cell>
          <cell r="R43" t="str">
            <v>Wks 19-45 (Blakes)1/wk; Wks 34-45 1/wk Spudhouse; Wks 35-44 (78D-2); Wks 20-30 (78C, 78D2-5); Wks 20-30 Sockeye Test</v>
          </cell>
          <cell r="S43">
            <v>0.1898</v>
          </cell>
          <cell r="T43" t="str">
            <v>&lt;&lt;&lt;%SPR</v>
          </cell>
        </row>
        <row r="44">
          <cell r="A44" t="str">
            <v>EXTREME TERM. SPORT:</v>
          </cell>
          <cell r="O44" t="str">
            <v>EXTREME TERMINAL SPORT:</v>
          </cell>
          <cell r="R44" t="str">
            <v>ST 2-2008</v>
          </cell>
        </row>
        <row r="45">
          <cell r="A45" t="str">
            <v>NT SKAGIT R. RECR.</v>
          </cell>
          <cell r="B45">
            <v>65.035911885245909</v>
          </cell>
          <cell r="C45">
            <v>0</v>
          </cell>
          <cell r="D45">
            <v>0.80840163934426235</v>
          </cell>
          <cell r="E45">
            <v>0</v>
          </cell>
          <cell r="F45">
            <v>0</v>
          </cell>
          <cell r="G45">
            <v>0</v>
          </cell>
          <cell r="H45">
            <v>65.844313524590177</v>
          </cell>
          <cell r="I45">
            <v>0</v>
          </cell>
          <cell r="O45" t="str">
            <v>NT SKAGIT R. RECR.</v>
          </cell>
          <cell r="P45">
            <v>0.80840163934426235</v>
          </cell>
          <cell r="Q45" t="str">
            <v>&lt;&lt;&lt;catch</v>
          </cell>
          <cell r="R45">
            <v>0</v>
          </cell>
          <cell r="S45">
            <v>0.05</v>
          </cell>
          <cell r="T45" t="str">
            <v>&lt;&lt;&lt;%SPR</v>
          </cell>
        </row>
        <row r="46">
          <cell r="A46" t="str">
            <v>Skagit Spring Selective</v>
          </cell>
          <cell r="B46">
            <v>455.61023239999997</v>
          </cell>
          <cell r="C46">
            <v>0</v>
          </cell>
          <cell r="O46" t="str">
            <v>NT OAK HARBOR SAF</v>
          </cell>
          <cell r="P46">
            <v>0</v>
          </cell>
          <cell r="Q46" t="str">
            <v>&lt;&lt;&lt;catch</v>
          </cell>
          <cell r="S46">
            <v>0</v>
          </cell>
          <cell r="U46" t="str">
            <v>n/a</v>
          </cell>
        </row>
        <row r="47">
          <cell r="A47" t="str">
            <v>NT OAK HARBOR SAF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 t="str">
            <v>n/a</v>
          </cell>
        </row>
        <row r="48">
          <cell r="A48" t="str">
            <v>-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O48" t="str">
            <v>MAR SPT SAVINGS:</v>
          </cell>
        </row>
        <row r="49">
          <cell r="A49" t="str">
            <v>EXT TERM CATCH (3-5):</v>
          </cell>
          <cell r="B49">
            <v>754.37957806116856</v>
          </cell>
          <cell r="C49">
            <v>0</v>
          </cell>
          <cell r="D49">
            <v>135.17733282786887</v>
          </cell>
          <cell r="E49">
            <v>0</v>
          </cell>
          <cell r="F49">
            <v>0</v>
          </cell>
          <cell r="G49">
            <v>0</v>
          </cell>
          <cell r="H49">
            <v>889.55691088903745</v>
          </cell>
          <cell r="O49" t="str">
            <v>NT RECR. 8-1 SAVINGS</v>
          </cell>
          <cell r="P49">
            <v>0</v>
          </cell>
          <cell r="Q49" t="str">
            <v>&lt;&lt;&lt;catch</v>
          </cell>
          <cell r="R49" t="str">
            <v>n/a</v>
          </cell>
          <cell r="S49">
            <v>0</v>
          </cell>
        </row>
        <row r="50">
          <cell r="A50" t="str">
            <v>NT RECR. 8-1 SAVINGS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O50" t="str">
            <v>=</v>
          </cell>
          <cell r="P50" t="str">
            <v>=</v>
          </cell>
          <cell r="Q50" t="str">
            <v>=</v>
          </cell>
          <cell r="R50" t="str">
            <v>=</v>
          </cell>
          <cell r="S50" t="str">
            <v>=</v>
          </cell>
          <cell r="T50" t="str">
            <v>=</v>
          </cell>
          <cell r="U50" t="str">
            <v>=</v>
          </cell>
          <cell r="V50" t="str">
            <v>=</v>
          </cell>
        </row>
        <row r="51">
          <cell r="A51" t="str">
            <v>-</v>
          </cell>
          <cell r="B51" t="str">
            <v>-</v>
          </cell>
          <cell r="C51" t="str">
            <v>-</v>
          </cell>
          <cell r="D51" t="str">
            <v>-</v>
          </cell>
          <cell r="E51" t="str">
            <v>-</v>
          </cell>
          <cell r="F51" t="str">
            <v>-</v>
          </cell>
          <cell r="G51" t="str">
            <v>-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  <cell r="O51" t="str">
            <v>% by AGE:  All ET harvest rate fisheries are 100% age 3-5 (J. Scott, 3/3/95)</v>
          </cell>
        </row>
        <row r="52">
          <cell r="A52" t="str">
            <v>SPAWNING ESCAPEMENT:</v>
          </cell>
          <cell r="B52" t="str">
            <v>SP TOT</v>
          </cell>
          <cell r="C52" t="str">
            <v>SP NAT</v>
          </cell>
          <cell r="D52" t="str">
            <v>0 TOT</v>
          </cell>
          <cell r="E52" t="str">
            <v>0 NAT</v>
          </cell>
          <cell r="F52" t="str">
            <v>1 TOT</v>
          </cell>
          <cell r="G52" t="str">
            <v>1 NAT</v>
          </cell>
          <cell r="I52" t="str">
            <v>TOTAL S/F ESCAPEMENT (hat&amp;nat):</v>
          </cell>
          <cell r="O52" t="str">
            <v xml:space="preserve">     Freshwater sport is 34% age 2 (88-92 average), however all FWS catches are considered "adult"</v>
          </cell>
        </row>
        <row r="53">
          <cell r="A53" t="str">
            <v>TOTAL (AGE 3-5):</v>
          </cell>
          <cell r="B53">
            <v>854.62042193883144</v>
          </cell>
          <cell r="C53">
            <v>0</v>
          </cell>
          <cell r="D53">
            <v>653.8226671721311</v>
          </cell>
          <cell r="E53">
            <v>789</v>
          </cell>
          <cell r="F53">
            <v>0</v>
          </cell>
          <cell r="G53">
            <v>0</v>
          </cell>
          <cell r="I53">
            <v>653.8226671721311</v>
          </cell>
          <cell r="O53" t="str">
            <v>% SPRING: Chinook fishery: Fishery to start Wk 26, at beginning of s/f aap; TEST: 28% of expected catch during spring aap;</v>
          </cell>
        </row>
        <row r="54">
          <cell r="A54" t="str">
            <v>=</v>
          </cell>
          <cell r="B54" t="str">
            <v>=</v>
          </cell>
          <cell r="C54" t="str">
            <v>=</v>
          </cell>
          <cell r="D54" t="str">
            <v>=</v>
          </cell>
          <cell r="E54" t="str">
            <v>=</v>
          </cell>
          <cell r="F54" t="str">
            <v>=</v>
          </cell>
          <cell r="G54" t="str">
            <v>=</v>
          </cell>
          <cell r="H54" t="str">
            <v>=</v>
          </cell>
          <cell r="I54" t="str">
            <v>=</v>
          </cell>
          <cell r="J54" t="str">
            <v>=</v>
          </cell>
          <cell r="K54" t="str">
            <v>=</v>
          </cell>
          <cell r="O54" t="str">
            <v xml:space="preserve">     FWsport: 86-92 avg chinook + chin jacks catch through June; All other fisheries are outside AAP for spring.</v>
          </cell>
        </row>
        <row r="55">
          <cell r="A55" t="str">
            <v>For springs:  If rate-or-catch cell is rate, then rate*etrssksp3+*ppnspring, else catch*ppnspring</v>
          </cell>
          <cell r="O55" t="str">
            <v>Marine Sport 8-1 Savings:  This represents the amount of fish "saved" from harvest when the FRAM 8-1 fishery is modelled</v>
          </cell>
        </row>
        <row r="56">
          <cell r="A56" t="str">
            <v>For Falls:  If rate-or-catch cell is &lt;1 (rate) then rate*(1-ppnspring)*etrssksf3+*%fingerling (or 1-%fing) of fall adults,</v>
          </cell>
          <cell r="O56" t="str">
            <v xml:space="preserve">     as open, but a portion of 8-1 is closed.  This number is added to the terminal area abundance of S/F chinook in FRAM;</v>
          </cell>
        </row>
        <row r="57">
          <cell r="A57" t="str">
            <v xml:space="preserve">            else catch*%fingerling (or 1-%fing, for yearlings) of fall*(1-ppnspring)</v>
          </cell>
          <cell r="O57" t="str">
            <v xml:space="preserve">     and added to ETRS in escapement computations.</v>
          </cell>
        </row>
        <row r="58">
          <cell r="A58" t="str">
            <v>For natural:  Multiply total by the percent natural input into table 11B.</v>
          </cell>
          <cell r="O58" t="str">
            <v>===11B===</v>
          </cell>
          <cell r="P58" t="str">
            <v>===11B===</v>
          </cell>
          <cell r="Q58" t="str">
            <v>===11B===</v>
          </cell>
          <cell r="R58" t="str">
            <v>===11B===</v>
          </cell>
          <cell r="S58" t="str">
            <v>===11B===</v>
          </cell>
          <cell r="T58" t="str">
            <v>===11B===</v>
          </cell>
          <cell r="U58" t="str">
            <v>===11B===</v>
          </cell>
          <cell r="V58" t="str">
            <v>===11B===</v>
          </cell>
        </row>
        <row r="59">
          <cell r="A59" t="str">
            <v>Escapement = ETRS - TotalETCatch + 8-1 Marine Sport savings</v>
          </cell>
        </row>
      </sheetData>
      <sheetData sheetId="14">
        <row r="1">
          <cell r="A1" t="str">
            <v>TABLE 11-A  &gt;&gt;&gt; SKAGIT &lt;&lt;&lt; TERMINAL AREA MANAGEMENT MODULE - CHINOOK</v>
          </cell>
        </row>
      </sheetData>
      <sheetData sheetId="15">
        <row r="1">
          <cell r="A1" t="str">
            <v>TABLE 12-A  &gt;&gt;&gt; STILLAGUAMISH-SNOHOMISH &lt;&lt;&lt; TERMINAL AREA MANAGEMENT MODULE - CHINOOK</v>
          </cell>
        </row>
      </sheetData>
      <sheetData sheetId="16">
        <row r="1">
          <cell r="A1" t="str">
            <v>TABLE 12-A  &gt;&gt;&gt; STILLAGUAMISH-SNOHOMISH &lt;&lt;&lt; TERMINAL AREA MANAGEMENT MODULE - CHINOOK</v>
          </cell>
        </row>
      </sheetData>
      <sheetData sheetId="17">
        <row r="1">
          <cell r="A1" t="str">
            <v>TABLE 12-A  &gt;&gt;&gt; STILLAGUAMISH-SNOHOMISH &lt;&lt;&lt; TERMINAL AREA MANAGEMENT MODULE - CHINOOK</v>
          </cell>
        </row>
      </sheetData>
      <sheetData sheetId="18">
        <row r="1">
          <cell r="A1" t="str">
            <v>TABLE 13-A  &gt;&gt;&gt; HOOD CANAL &lt;&lt;&lt; TERMINAL AREA MANAGEMENT MODULE - CHINOOK</v>
          </cell>
        </row>
      </sheetData>
      <sheetData sheetId="19">
        <row r="1">
          <cell r="A1" t="str">
            <v>TABLE 13-A  &gt;&gt;&gt; HOOD CANAL &lt;&lt;&lt; TERMINAL AREA MANAGEMENT MODULE - CHINOOK</v>
          </cell>
        </row>
      </sheetData>
      <sheetData sheetId="20">
        <row r="1">
          <cell r="A1" t="str">
            <v>TABLE 13-A  &gt;&gt;&gt; HOOD CANAL &lt;&lt;&lt; TERMINAL AREA MANAGEMENT MODULE - CHINOOK</v>
          </cell>
        </row>
      </sheetData>
      <sheetData sheetId="21">
        <row r="1">
          <cell r="A1" t="str">
            <v>TABLE 14-A  &gt;&gt;&gt; SOUTH SOUND &lt;&lt;&lt; TERMINAL AREA MANAGEMENT MODULE - CHINOOK</v>
          </cell>
        </row>
      </sheetData>
      <sheetData sheetId="22">
        <row r="1">
          <cell r="A1" t="str">
            <v>TABLE 14-A  &gt;&gt;&gt; SOUTH SOUND &lt;&lt;&lt; TERMINAL AREA MANAGEMENT MODULE - CHINOOK</v>
          </cell>
        </row>
      </sheetData>
      <sheetData sheetId="23">
        <row r="1">
          <cell r="A1" t="str">
            <v>TABLE 14-A  &gt;&gt;&gt; SOUTH SOUND &lt;&lt;&lt; TERMINAL AREA MANAGEMENT MODULE - CHINOOK</v>
          </cell>
        </row>
      </sheetData>
      <sheetData sheetId="24">
        <row r="1">
          <cell r="A1" t="str">
            <v>TABLE 15-A&gt;&gt;&gt; NOOKSACK-SAMISH &lt;&lt;&lt; TERMINAL AREA MANAGEMENT MODULE - CHINOOK</v>
          </cell>
        </row>
      </sheetData>
      <sheetData sheetId="25">
        <row r="1">
          <cell r="A1" t="str">
            <v>TABLE 15-A&gt;&gt;&gt; NOOKSACK-SAMISH &lt;&lt;&lt; TERMINAL AREA MANAGEMENT MODULE - CHINOOK</v>
          </cell>
        </row>
      </sheetData>
      <sheetData sheetId="26">
        <row r="1">
          <cell r="A1" t="str">
            <v>TABLE 15-A&gt;&gt;&gt; NOOKSACK-SAMISH &lt;&lt;&lt; TERMINAL AREA MANAGEMENT MODULE - CHINOOK</v>
          </cell>
        </row>
      </sheetData>
      <sheetData sheetId="27">
        <row r="1">
          <cell r="A1" t="str">
            <v>TABLE 16-A  &gt;&gt;&gt; STRAIT OF JUAN DE FUCA TRIBUTARIES &lt;&lt;&lt; TERMINAL AREA REPORT - CHINOOK</v>
          </cell>
        </row>
      </sheetData>
      <sheetData sheetId="28">
        <row r="1">
          <cell r="A1" t="str">
            <v>TABLE 16-A  &gt;&gt;&gt; STRAIT OF JUAN DE FUCA TRIBUTARIES &lt;&lt;&lt; TERMINAL AREA REPORT - CHINOOK</v>
          </cell>
        </row>
      </sheetData>
      <sheetData sheetId="29"/>
      <sheetData sheetId="30"/>
      <sheetData sheetId="31">
        <row r="4">
          <cell r="A4" t="str">
            <v>Stock Information --              TRS/TAA      ETRS(2)   ETRS(3-5)</v>
          </cell>
          <cell r="B4" t="str">
            <v>TRS/TAA</v>
          </cell>
          <cell r="C4" t="str">
            <v>ETRS (2)</v>
          </cell>
          <cell r="D4" t="str">
            <v>ETRS (3-5)</v>
          </cell>
          <cell r="G4" t="str">
            <v>TRS/TAA</v>
          </cell>
          <cell r="H4" t="str">
            <v>ETRS (2)</v>
          </cell>
          <cell r="I4" t="str">
            <v>ETRS (3-5)</v>
          </cell>
        </row>
        <row r="5">
          <cell r="A5" t="str">
            <v>1. Nooksack Fall</v>
          </cell>
          <cell r="B5">
            <v>1423</v>
          </cell>
          <cell r="C5">
            <v>15</v>
          </cell>
          <cell r="D5">
            <v>651</v>
          </cell>
          <cell r="G5">
            <v>17083</v>
          </cell>
          <cell r="H5">
            <v>172</v>
          </cell>
          <cell r="I5">
            <v>7751</v>
          </cell>
        </row>
        <row r="6">
          <cell r="A6" t="str">
            <v>&gt;Fall Run Entrng 7B</v>
          </cell>
          <cell r="B6">
            <v>2903</v>
          </cell>
          <cell r="G6">
            <v>13843</v>
          </cell>
        </row>
        <row r="7">
          <cell r="A7" t="str">
            <v>2. Nooksack Native</v>
          </cell>
          <cell r="B7">
            <v>978</v>
          </cell>
          <cell r="C7">
            <v>87</v>
          </cell>
          <cell r="D7">
            <v>956</v>
          </cell>
          <cell r="G7">
            <v>1806</v>
          </cell>
          <cell r="H7">
            <v>128</v>
          </cell>
          <cell r="I7">
            <v>1775</v>
          </cell>
        </row>
        <row r="8">
          <cell r="A8" t="str">
            <v>3. Skag Su/Fl Fing</v>
          </cell>
          <cell r="B8">
            <v>17228</v>
          </cell>
          <cell r="C8">
            <v>57</v>
          </cell>
          <cell r="D8">
            <v>17020</v>
          </cell>
          <cell r="G8">
            <v>797</v>
          </cell>
          <cell r="H8">
            <v>2</v>
          </cell>
          <cell r="I8">
            <v>789</v>
          </cell>
        </row>
        <row r="9">
          <cell r="A9" t="str">
            <v>4. Skag Su/Fl Year</v>
          </cell>
          <cell r="B9">
            <v>6711</v>
          </cell>
          <cell r="C9">
            <v>42</v>
          </cell>
          <cell r="D9">
            <v>6591</v>
          </cell>
          <cell r="G9">
            <v>0</v>
          </cell>
          <cell r="H9">
            <v>0</v>
          </cell>
          <cell r="I9">
            <v>0</v>
          </cell>
        </row>
        <row r="10">
          <cell r="A10" t="str">
            <v>&gt;Fall Run Entrng 8</v>
          </cell>
          <cell r="B10">
            <v>23935</v>
          </cell>
          <cell r="G10">
            <v>831</v>
          </cell>
        </row>
        <row r="11">
          <cell r="A11" t="str">
            <v>5. Skagit Spring</v>
          </cell>
          <cell r="B11">
            <v>2207</v>
          </cell>
          <cell r="C11">
            <v>18</v>
          </cell>
          <cell r="D11">
            <v>2206</v>
          </cell>
          <cell r="G11">
            <v>1610</v>
          </cell>
          <cell r="H11">
            <v>23</v>
          </cell>
          <cell r="I11">
            <v>1609</v>
          </cell>
        </row>
        <row r="12">
          <cell r="A12" t="str">
            <v>6. Sno Fall Fing</v>
          </cell>
          <cell r="B12">
            <v>4251</v>
          </cell>
          <cell r="C12">
            <v>1253</v>
          </cell>
          <cell r="D12">
            <v>4207</v>
          </cell>
          <cell r="G12">
            <v>3087</v>
          </cell>
          <cell r="H12">
            <v>748</v>
          </cell>
          <cell r="I12">
            <v>3055</v>
          </cell>
        </row>
        <row r="13">
          <cell r="A13" t="str">
            <v>7. Sno Fall Year</v>
          </cell>
          <cell r="B13">
            <v>1484</v>
          </cell>
          <cell r="C13">
            <v>25</v>
          </cell>
          <cell r="D13">
            <v>1477</v>
          </cell>
          <cell r="G13">
            <v>2222</v>
          </cell>
          <cell r="H13">
            <v>29</v>
          </cell>
          <cell r="I13">
            <v>2213</v>
          </cell>
        </row>
        <row r="14">
          <cell r="A14" t="str">
            <v>8. Stil Fall Fing</v>
          </cell>
          <cell r="B14">
            <v>359</v>
          </cell>
          <cell r="C14">
            <v>107</v>
          </cell>
          <cell r="D14">
            <v>358</v>
          </cell>
          <cell r="G14">
            <v>212</v>
          </cell>
          <cell r="H14">
            <v>95</v>
          </cell>
          <cell r="I14">
            <v>211</v>
          </cell>
        </row>
        <row r="15">
          <cell r="A15" t="str">
            <v>9. Tula Fall Fing</v>
          </cell>
          <cell r="B15">
            <v>702</v>
          </cell>
          <cell r="C15">
            <v>105</v>
          </cell>
          <cell r="D15">
            <v>702</v>
          </cell>
          <cell r="G15">
            <v>1002</v>
          </cell>
          <cell r="H15">
            <v>370</v>
          </cell>
          <cell r="I15">
            <v>1002</v>
          </cell>
        </row>
        <row r="16">
          <cell r="A16" t="str">
            <v>&gt;Fall Run Entrng 8A</v>
          </cell>
          <cell r="B16">
            <v>6825</v>
          </cell>
          <cell r="G16">
            <v>6555</v>
          </cell>
        </row>
        <row r="17">
          <cell r="A17" t="str">
            <v>10. Upper SPS Fall Fing</v>
          </cell>
          <cell r="B17">
            <v>21457</v>
          </cell>
          <cell r="C17">
            <v>42</v>
          </cell>
          <cell r="D17">
            <v>21428</v>
          </cell>
          <cell r="G17">
            <v>40558</v>
          </cell>
          <cell r="H17">
            <v>189</v>
          </cell>
          <cell r="I17">
            <v>40499</v>
          </cell>
        </row>
        <row r="18">
          <cell r="A18" t="str">
            <v>11. UW ACC Fall Fing</v>
          </cell>
          <cell r="B18">
            <v>0</v>
          </cell>
          <cell r="C18">
            <v>0</v>
          </cell>
          <cell r="D18">
            <v>0</v>
          </cell>
          <cell r="G18">
            <v>1696</v>
          </cell>
          <cell r="H18">
            <v>423</v>
          </cell>
          <cell r="I18">
            <v>1693</v>
          </cell>
        </row>
        <row r="19">
          <cell r="A19" t="str">
            <v>12. Deep SPS Fall Fing</v>
          </cell>
          <cell r="B19">
            <v>8844</v>
          </cell>
          <cell r="C19">
            <v>203</v>
          </cell>
          <cell r="D19">
            <v>8232</v>
          </cell>
          <cell r="G19">
            <v>56688</v>
          </cell>
          <cell r="H19">
            <v>2387</v>
          </cell>
          <cell r="I19">
            <v>52213</v>
          </cell>
        </row>
        <row r="20">
          <cell r="A20" t="str">
            <v>13. SPS Fall Year</v>
          </cell>
          <cell r="B20">
            <v>101</v>
          </cell>
          <cell r="C20">
            <v>0</v>
          </cell>
          <cell r="D20">
            <v>90</v>
          </cell>
          <cell r="G20">
            <v>2419</v>
          </cell>
          <cell r="H20">
            <v>8</v>
          </cell>
          <cell r="I20">
            <v>2146</v>
          </cell>
        </row>
        <row r="21">
          <cell r="A21" t="str">
            <v>&gt; SPS Fall Yearl Upper</v>
          </cell>
          <cell r="B21">
            <v>0</v>
          </cell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A22" t="str">
            <v>&gt; SPS Fall Yearl Deep</v>
          </cell>
          <cell r="B22">
            <v>90</v>
          </cell>
          <cell r="C22">
            <v>0</v>
          </cell>
          <cell r="D22">
            <v>90</v>
          </cell>
          <cell r="G22">
            <v>2146</v>
          </cell>
          <cell r="H22">
            <v>8</v>
          </cell>
          <cell r="I22">
            <v>2146</v>
          </cell>
        </row>
        <row r="23">
          <cell r="A23" t="str">
            <v>&gt;TAA for Upper SPS</v>
          </cell>
          <cell r="B23">
            <v>21489</v>
          </cell>
          <cell r="C23">
            <v>42</v>
          </cell>
          <cell r="D23">
            <v>21428</v>
          </cell>
          <cell r="G23">
            <v>42252</v>
          </cell>
          <cell r="H23">
            <v>613</v>
          </cell>
          <cell r="I23">
            <v>42192</v>
          </cell>
        </row>
        <row r="24">
          <cell r="A24" t="str">
            <v>&gt;TAA for Deep SPS</v>
          </cell>
          <cell r="B24">
            <v>8346</v>
          </cell>
          <cell r="C24">
            <v>203</v>
          </cell>
          <cell r="D24">
            <v>8322</v>
          </cell>
          <cell r="G24">
            <v>54436</v>
          </cell>
          <cell r="H24">
            <v>2395</v>
          </cell>
          <cell r="I24">
            <v>54359</v>
          </cell>
        </row>
        <row r="25">
          <cell r="A25" t="str">
            <v>&gt;Fall Run Entrng 10</v>
          </cell>
          <cell r="B25">
            <v>30980</v>
          </cell>
          <cell r="G25">
            <v>96689</v>
          </cell>
        </row>
        <row r="26">
          <cell r="A26" t="str">
            <v>14. White R. Spring</v>
          </cell>
          <cell r="B26">
            <v>6318</v>
          </cell>
          <cell r="C26">
            <v>145</v>
          </cell>
          <cell r="D26">
            <v>6315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15. HC Fall Fing</v>
          </cell>
          <cell r="B27">
            <v>18713</v>
          </cell>
          <cell r="C27">
            <v>862</v>
          </cell>
          <cell r="D27">
            <v>18121</v>
          </cell>
          <cell r="G27">
            <v>16510</v>
          </cell>
          <cell r="H27">
            <v>1493</v>
          </cell>
          <cell r="I27">
            <v>15872</v>
          </cell>
        </row>
        <row r="28">
          <cell r="A28" t="str">
            <v>16. HC Fall Year</v>
          </cell>
          <cell r="B28">
            <v>0</v>
          </cell>
          <cell r="C28">
            <v>0</v>
          </cell>
          <cell r="D28">
            <v>0</v>
          </cell>
          <cell r="G28">
            <v>290</v>
          </cell>
          <cell r="H28">
            <v>36</v>
          </cell>
          <cell r="I28">
            <v>280</v>
          </cell>
        </row>
        <row r="29">
          <cell r="A29" t="str">
            <v>&gt;Fall Run Entrng 12</v>
          </cell>
          <cell r="B29">
            <v>16988</v>
          </cell>
          <cell r="G29">
            <v>15655</v>
          </cell>
        </row>
        <row r="30">
          <cell r="A30" t="str">
            <v>Elwha/Dungeness</v>
          </cell>
          <cell r="B30">
            <v>3212</v>
          </cell>
          <cell r="C30">
            <v>57</v>
          </cell>
          <cell r="D30">
            <v>3212</v>
          </cell>
          <cell r="G30">
            <v>62</v>
          </cell>
          <cell r="H30">
            <v>0</v>
          </cell>
          <cell r="I30">
            <v>62</v>
          </cell>
        </row>
        <row r="33">
          <cell r="D33">
            <v>23611</v>
          </cell>
          <cell r="I33">
            <v>789</v>
          </cell>
        </row>
        <row r="34">
          <cell r="D34">
            <v>5684</v>
          </cell>
          <cell r="I34">
            <v>5268</v>
          </cell>
        </row>
        <row r="35">
          <cell r="D35">
            <v>18121</v>
          </cell>
          <cell r="I35">
            <v>16152</v>
          </cell>
        </row>
        <row r="42">
          <cell r="B42">
            <v>0</v>
          </cell>
          <cell r="C42">
            <v>43608</v>
          </cell>
          <cell r="D42">
            <v>57127</v>
          </cell>
          <cell r="E42">
            <v>3263</v>
          </cell>
          <cell r="F42">
            <v>103998</v>
          </cell>
          <cell r="H42">
            <v>0</v>
          </cell>
          <cell r="I42">
            <v>5457</v>
          </cell>
          <cell r="J42">
            <v>7372</v>
          </cell>
          <cell r="K42">
            <v>382</v>
          </cell>
          <cell r="L42">
            <v>13211</v>
          </cell>
          <cell r="P42">
            <v>0</v>
          </cell>
          <cell r="Q42">
            <v>33272</v>
          </cell>
          <cell r="R42">
            <v>45215</v>
          </cell>
          <cell r="S42">
            <v>2771</v>
          </cell>
          <cell r="T42">
            <v>81259</v>
          </cell>
          <cell r="V42">
            <v>0</v>
          </cell>
          <cell r="W42">
            <v>3568</v>
          </cell>
          <cell r="X42">
            <v>5216</v>
          </cell>
          <cell r="Y42">
            <v>300</v>
          </cell>
          <cell r="Z42">
            <v>9085</v>
          </cell>
        </row>
        <row r="43">
          <cell r="B43">
            <v>0</v>
          </cell>
          <cell r="C43">
            <v>2182</v>
          </cell>
          <cell r="D43">
            <v>6703</v>
          </cell>
          <cell r="E43">
            <v>0</v>
          </cell>
          <cell r="F43">
            <v>8885</v>
          </cell>
          <cell r="H43">
            <v>0</v>
          </cell>
          <cell r="I43">
            <v>39</v>
          </cell>
          <cell r="J43">
            <v>1135</v>
          </cell>
          <cell r="K43">
            <v>0</v>
          </cell>
          <cell r="L43">
            <v>1174</v>
          </cell>
          <cell r="P43">
            <v>0</v>
          </cell>
          <cell r="Q43">
            <v>2119</v>
          </cell>
          <cell r="R43">
            <v>6508</v>
          </cell>
          <cell r="S43">
            <v>0</v>
          </cell>
          <cell r="T43">
            <v>8626</v>
          </cell>
          <cell r="V43">
            <v>0</v>
          </cell>
          <cell r="W43">
            <v>38</v>
          </cell>
          <cell r="X43">
            <v>1102</v>
          </cell>
          <cell r="Y43">
            <v>0</v>
          </cell>
          <cell r="Z43">
            <v>1140</v>
          </cell>
        </row>
        <row r="44">
          <cell r="B44">
            <v>0</v>
          </cell>
          <cell r="C44">
            <v>27989</v>
          </cell>
          <cell r="D44">
            <v>37143</v>
          </cell>
          <cell r="E44">
            <v>1177</v>
          </cell>
          <cell r="F44">
            <v>66309</v>
          </cell>
          <cell r="H44">
            <v>0</v>
          </cell>
          <cell r="I44">
            <v>4502</v>
          </cell>
          <cell r="J44">
            <v>6617</v>
          </cell>
          <cell r="K44">
            <v>82</v>
          </cell>
          <cell r="L44">
            <v>11201</v>
          </cell>
          <cell r="P44">
            <v>0</v>
          </cell>
          <cell r="Q44">
            <v>20393</v>
          </cell>
          <cell r="R44">
            <v>27696</v>
          </cell>
          <cell r="S44">
            <v>937</v>
          </cell>
          <cell r="T44">
            <v>49026</v>
          </cell>
          <cell r="V44">
            <v>0</v>
          </cell>
          <cell r="W44">
            <v>2845</v>
          </cell>
          <cell r="X44">
            <v>4568</v>
          </cell>
          <cell r="Y44">
            <v>41</v>
          </cell>
          <cell r="Z44">
            <v>7455</v>
          </cell>
        </row>
        <row r="45">
          <cell r="B45">
            <v>0</v>
          </cell>
          <cell r="C45">
            <v>3933</v>
          </cell>
          <cell r="D45">
            <v>7415</v>
          </cell>
          <cell r="E45">
            <v>0</v>
          </cell>
          <cell r="F45">
            <v>11348</v>
          </cell>
          <cell r="H45">
            <v>0</v>
          </cell>
          <cell r="I45">
            <v>670</v>
          </cell>
          <cell r="J45">
            <v>1388</v>
          </cell>
          <cell r="K45">
            <v>0</v>
          </cell>
          <cell r="L45">
            <v>2058</v>
          </cell>
          <cell r="P45">
            <v>0</v>
          </cell>
          <cell r="Q45">
            <v>3819</v>
          </cell>
          <cell r="R45">
            <v>7199</v>
          </cell>
          <cell r="S45">
            <v>0</v>
          </cell>
          <cell r="T45">
            <v>11018</v>
          </cell>
          <cell r="V45">
            <v>0</v>
          </cell>
          <cell r="W45">
            <v>650</v>
          </cell>
          <cell r="X45">
            <v>1348</v>
          </cell>
          <cell r="Y45">
            <v>0</v>
          </cell>
          <cell r="Z45">
            <v>1998</v>
          </cell>
        </row>
        <row r="46">
          <cell r="B46">
            <v>0</v>
          </cell>
          <cell r="C46">
            <v>7</v>
          </cell>
          <cell r="D46">
            <v>20057</v>
          </cell>
          <cell r="E46">
            <v>0</v>
          </cell>
          <cell r="F46">
            <v>20064</v>
          </cell>
          <cell r="H46">
            <v>0</v>
          </cell>
          <cell r="I46">
            <v>7</v>
          </cell>
          <cell r="J46">
            <v>4008</v>
          </cell>
          <cell r="K46">
            <v>0</v>
          </cell>
          <cell r="L46">
            <v>4015</v>
          </cell>
          <cell r="P46">
            <v>0</v>
          </cell>
          <cell r="Q46">
            <v>7</v>
          </cell>
          <cell r="R46">
            <v>19473</v>
          </cell>
          <cell r="S46">
            <v>0</v>
          </cell>
          <cell r="T46">
            <v>19480</v>
          </cell>
          <cell r="V46">
            <v>0</v>
          </cell>
          <cell r="W46">
            <v>7</v>
          </cell>
          <cell r="X46">
            <v>3891</v>
          </cell>
          <cell r="Y46">
            <v>0</v>
          </cell>
          <cell r="Z46">
            <v>3898</v>
          </cell>
        </row>
        <row r="47">
          <cell r="B47">
            <v>0</v>
          </cell>
          <cell r="C47">
            <v>0</v>
          </cell>
          <cell r="D47">
            <v>175</v>
          </cell>
          <cell r="E47">
            <v>22</v>
          </cell>
          <cell r="F47">
            <v>197</v>
          </cell>
          <cell r="H47">
            <v>0</v>
          </cell>
          <cell r="I47">
            <v>0</v>
          </cell>
          <cell r="J47">
            <v>22</v>
          </cell>
          <cell r="K47">
            <v>1</v>
          </cell>
          <cell r="L47">
            <v>22</v>
          </cell>
          <cell r="P47">
            <v>0</v>
          </cell>
          <cell r="Q47">
            <v>0</v>
          </cell>
          <cell r="R47">
            <v>170</v>
          </cell>
          <cell r="S47">
            <v>21</v>
          </cell>
          <cell r="T47">
            <v>191</v>
          </cell>
          <cell r="V47">
            <v>0</v>
          </cell>
          <cell r="W47">
            <v>0</v>
          </cell>
          <cell r="X47">
            <v>21</v>
          </cell>
          <cell r="Y47">
            <v>1</v>
          </cell>
          <cell r="Z47">
            <v>22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B49">
            <v>0</v>
          </cell>
          <cell r="C49">
            <v>17754</v>
          </cell>
          <cell r="D49">
            <v>31508</v>
          </cell>
          <cell r="E49">
            <v>0</v>
          </cell>
          <cell r="F49">
            <v>49262</v>
          </cell>
          <cell r="H49">
            <v>0</v>
          </cell>
          <cell r="I49">
            <v>2987</v>
          </cell>
          <cell r="J49">
            <v>4883</v>
          </cell>
          <cell r="K49">
            <v>0</v>
          </cell>
          <cell r="L49">
            <v>7870</v>
          </cell>
          <cell r="P49">
            <v>0</v>
          </cell>
          <cell r="Q49">
            <v>15728</v>
          </cell>
          <cell r="R49">
            <v>25955</v>
          </cell>
          <cell r="S49">
            <v>0</v>
          </cell>
          <cell r="T49">
            <v>41683</v>
          </cell>
          <cell r="V49">
            <v>0</v>
          </cell>
          <cell r="W49">
            <v>2605</v>
          </cell>
          <cell r="X49">
            <v>3815</v>
          </cell>
          <cell r="Y49">
            <v>0</v>
          </cell>
          <cell r="Z49">
            <v>6420</v>
          </cell>
        </row>
        <row r="50">
          <cell r="B50">
            <v>0</v>
          </cell>
          <cell r="C50">
            <v>22422</v>
          </cell>
          <cell r="D50">
            <v>59158</v>
          </cell>
          <cell r="E50">
            <v>94</v>
          </cell>
          <cell r="F50">
            <v>81674</v>
          </cell>
          <cell r="H50">
            <v>0</v>
          </cell>
          <cell r="I50">
            <v>4543</v>
          </cell>
          <cell r="J50">
            <v>11766</v>
          </cell>
          <cell r="K50">
            <v>43</v>
          </cell>
          <cell r="L50">
            <v>16353</v>
          </cell>
          <cell r="P50">
            <v>0</v>
          </cell>
          <cell r="Q50">
            <v>18310</v>
          </cell>
          <cell r="R50">
            <v>46553</v>
          </cell>
          <cell r="S50">
            <v>29</v>
          </cell>
          <cell r="T50">
            <v>64893</v>
          </cell>
          <cell r="V50">
            <v>0</v>
          </cell>
          <cell r="W50">
            <v>3474</v>
          </cell>
          <cell r="X50">
            <v>8505</v>
          </cell>
          <cell r="Y50">
            <v>27</v>
          </cell>
          <cell r="Z50">
            <v>12006</v>
          </cell>
        </row>
        <row r="51">
          <cell r="B51">
            <v>0</v>
          </cell>
          <cell r="C51">
            <v>24434</v>
          </cell>
          <cell r="D51">
            <v>52835</v>
          </cell>
          <cell r="E51">
            <v>6559</v>
          </cell>
          <cell r="F51">
            <v>83829</v>
          </cell>
          <cell r="H51">
            <v>0</v>
          </cell>
          <cell r="I51">
            <v>14997</v>
          </cell>
          <cell r="J51">
            <v>25879</v>
          </cell>
          <cell r="K51">
            <v>10591</v>
          </cell>
          <cell r="L51">
            <v>51468</v>
          </cell>
          <cell r="P51">
            <v>0</v>
          </cell>
          <cell r="Q51">
            <v>22347</v>
          </cell>
          <cell r="R51">
            <v>49430</v>
          </cell>
          <cell r="S51">
            <v>5967</v>
          </cell>
          <cell r="T51">
            <v>77745</v>
          </cell>
          <cell r="V51">
            <v>0</v>
          </cell>
          <cell r="W51">
            <v>13283</v>
          </cell>
          <cell r="X51">
            <v>23239</v>
          </cell>
          <cell r="Y51">
            <v>9977</v>
          </cell>
          <cell r="Z51">
            <v>46499</v>
          </cell>
        </row>
        <row r="52">
          <cell r="B52">
            <v>0</v>
          </cell>
          <cell r="C52">
            <v>0</v>
          </cell>
          <cell r="D52">
            <v>35283</v>
          </cell>
          <cell r="E52">
            <v>0</v>
          </cell>
          <cell r="F52">
            <v>35283</v>
          </cell>
          <cell r="H52">
            <v>0</v>
          </cell>
          <cell r="I52">
            <v>0</v>
          </cell>
          <cell r="J52">
            <v>16796</v>
          </cell>
          <cell r="K52">
            <v>0</v>
          </cell>
          <cell r="L52">
            <v>16796</v>
          </cell>
          <cell r="P52">
            <v>0</v>
          </cell>
          <cell r="Q52">
            <v>0</v>
          </cell>
          <cell r="R52">
            <v>31649</v>
          </cell>
          <cell r="S52">
            <v>0</v>
          </cell>
          <cell r="T52">
            <v>31649</v>
          </cell>
          <cell r="V52">
            <v>0</v>
          </cell>
          <cell r="W52">
            <v>0</v>
          </cell>
          <cell r="X52">
            <v>14551</v>
          </cell>
          <cell r="Y52">
            <v>0</v>
          </cell>
          <cell r="Z52">
            <v>14551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B54">
            <v>0</v>
          </cell>
          <cell r="C54">
            <v>4157</v>
          </cell>
          <cell r="D54">
            <v>29035</v>
          </cell>
          <cell r="E54">
            <v>1576</v>
          </cell>
          <cell r="F54">
            <v>34769</v>
          </cell>
          <cell r="H54">
            <v>0</v>
          </cell>
          <cell r="I54">
            <v>1151</v>
          </cell>
          <cell r="J54">
            <v>13821</v>
          </cell>
          <cell r="K54">
            <v>3438</v>
          </cell>
          <cell r="L54">
            <v>18409</v>
          </cell>
          <cell r="P54">
            <v>0</v>
          </cell>
          <cell r="Q54">
            <v>3876</v>
          </cell>
          <cell r="R54">
            <v>27025</v>
          </cell>
          <cell r="S54">
            <v>1469</v>
          </cell>
          <cell r="T54">
            <v>32371</v>
          </cell>
          <cell r="V54">
            <v>0</v>
          </cell>
          <cell r="W54">
            <v>1066</v>
          </cell>
          <cell r="X54">
            <v>12796</v>
          </cell>
          <cell r="Y54">
            <v>3200</v>
          </cell>
          <cell r="Z54">
            <v>17061</v>
          </cell>
        </row>
        <row r="55">
          <cell r="B55">
            <v>0</v>
          </cell>
          <cell r="C55">
            <v>1283</v>
          </cell>
          <cell r="D55">
            <v>2379</v>
          </cell>
          <cell r="E55">
            <v>0</v>
          </cell>
          <cell r="F55">
            <v>3662</v>
          </cell>
          <cell r="H55">
            <v>0</v>
          </cell>
          <cell r="I55">
            <v>3701</v>
          </cell>
          <cell r="J55">
            <v>4090</v>
          </cell>
          <cell r="K55">
            <v>0</v>
          </cell>
          <cell r="L55">
            <v>7791</v>
          </cell>
          <cell r="P55">
            <v>0</v>
          </cell>
          <cell r="Q55">
            <v>1188</v>
          </cell>
          <cell r="R55">
            <v>2003</v>
          </cell>
          <cell r="S55">
            <v>0</v>
          </cell>
          <cell r="T55">
            <v>3191</v>
          </cell>
          <cell r="V55">
            <v>0</v>
          </cell>
          <cell r="W55">
            <v>3458</v>
          </cell>
          <cell r="X55">
            <v>3385</v>
          </cell>
          <cell r="Y55">
            <v>0</v>
          </cell>
          <cell r="Z55">
            <v>6843</v>
          </cell>
        </row>
        <row r="56">
          <cell r="B56">
            <v>0</v>
          </cell>
          <cell r="C56">
            <v>5845</v>
          </cell>
          <cell r="D56">
            <v>9084</v>
          </cell>
          <cell r="E56">
            <v>2974</v>
          </cell>
          <cell r="F56">
            <v>17902</v>
          </cell>
          <cell r="H56">
            <v>0</v>
          </cell>
          <cell r="I56">
            <v>13674</v>
          </cell>
          <cell r="J56">
            <v>11754</v>
          </cell>
          <cell r="K56">
            <v>5633</v>
          </cell>
          <cell r="L56">
            <v>31061</v>
          </cell>
          <cell r="P56">
            <v>0</v>
          </cell>
          <cell r="Q56">
            <v>5405</v>
          </cell>
          <cell r="R56">
            <v>7671</v>
          </cell>
          <cell r="S56">
            <v>2520</v>
          </cell>
          <cell r="T56">
            <v>15596</v>
          </cell>
          <cell r="V56">
            <v>0</v>
          </cell>
          <cell r="W56">
            <v>12637</v>
          </cell>
          <cell r="X56">
            <v>8825</v>
          </cell>
          <cell r="Y56">
            <v>4550</v>
          </cell>
          <cell r="Z56">
            <v>26012</v>
          </cell>
        </row>
        <row r="57">
          <cell r="B57">
            <v>0</v>
          </cell>
          <cell r="C57">
            <v>342</v>
          </cell>
          <cell r="D57">
            <v>655</v>
          </cell>
          <cell r="E57">
            <v>0</v>
          </cell>
          <cell r="F57">
            <v>997</v>
          </cell>
          <cell r="H57">
            <v>0</v>
          </cell>
          <cell r="I57">
            <v>524</v>
          </cell>
          <cell r="J57">
            <v>996</v>
          </cell>
          <cell r="K57">
            <v>0</v>
          </cell>
          <cell r="L57">
            <v>1520</v>
          </cell>
          <cell r="P57">
            <v>0</v>
          </cell>
          <cell r="Q57">
            <v>303</v>
          </cell>
          <cell r="R57">
            <v>560</v>
          </cell>
          <cell r="S57">
            <v>0</v>
          </cell>
          <cell r="T57">
            <v>863</v>
          </cell>
          <cell r="V57">
            <v>0</v>
          </cell>
          <cell r="W57">
            <v>459</v>
          </cell>
          <cell r="X57">
            <v>840</v>
          </cell>
          <cell r="Y57">
            <v>0</v>
          </cell>
          <cell r="Z57">
            <v>1299</v>
          </cell>
        </row>
        <row r="58">
          <cell r="B58">
            <v>0</v>
          </cell>
          <cell r="C58">
            <v>0</v>
          </cell>
          <cell r="D58">
            <v>1</v>
          </cell>
          <cell r="E58">
            <v>0</v>
          </cell>
          <cell r="F58">
            <v>1</v>
          </cell>
          <cell r="H58">
            <v>0</v>
          </cell>
          <cell r="I58">
            <v>0</v>
          </cell>
          <cell r="J58">
            <v>10</v>
          </cell>
          <cell r="K58">
            <v>0</v>
          </cell>
          <cell r="L58">
            <v>10</v>
          </cell>
          <cell r="P58">
            <v>0</v>
          </cell>
          <cell r="Q58">
            <v>0</v>
          </cell>
          <cell r="R58">
            <v>1</v>
          </cell>
          <cell r="S58">
            <v>0</v>
          </cell>
          <cell r="T58">
            <v>1</v>
          </cell>
          <cell r="V58">
            <v>0</v>
          </cell>
          <cell r="W58">
            <v>0</v>
          </cell>
          <cell r="X58">
            <v>9</v>
          </cell>
          <cell r="Y58">
            <v>0</v>
          </cell>
          <cell r="Z58">
            <v>9</v>
          </cell>
        </row>
        <row r="59">
          <cell r="B59">
            <v>0</v>
          </cell>
          <cell r="C59">
            <v>1050</v>
          </cell>
          <cell r="D59">
            <v>774</v>
          </cell>
          <cell r="E59">
            <v>0</v>
          </cell>
          <cell r="F59">
            <v>1824</v>
          </cell>
          <cell r="H59">
            <v>0</v>
          </cell>
          <cell r="I59">
            <v>4232</v>
          </cell>
          <cell r="J59">
            <v>1915</v>
          </cell>
          <cell r="K59">
            <v>0</v>
          </cell>
          <cell r="L59">
            <v>6147</v>
          </cell>
          <cell r="P59">
            <v>0</v>
          </cell>
          <cell r="Q59">
            <v>896</v>
          </cell>
          <cell r="R59">
            <v>544</v>
          </cell>
          <cell r="S59">
            <v>0</v>
          </cell>
          <cell r="T59">
            <v>1440</v>
          </cell>
          <cell r="V59">
            <v>0</v>
          </cell>
          <cell r="W59">
            <v>3725</v>
          </cell>
          <cell r="X59">
            <v>1264</v>
          </cell>
          <cell r="Y59">
            <v>0</v>
          </cell>
          <cell r="Z59">
            <v>4989</v>
          </cell>
        </row>
        <row r="60">
          <cell r="B60">
            <v>0</v>
          </cell>
          <cell r="C60">
            <v>584</v>
          </cell>
          <cell r="D60">
            <v>546</v>
          </cell>
          <cell r="E60">
            <v>0</v>
          </cell>
          <cell r="F60">
            <v>1129</v>
          </cell>
          <cell r="H60">
            <v>0</v>
          </cell>
          <cell r="I60">
            <v>1517</v>
          </cell>
          <cell r="J60">
            <v>650</v>
          </cell>
          <cell r="K60">
            <v>0</v>
          </cell>
          <cell r="L60">
            <v>2167</v>
          </cell>
          <cell r="P60">
            <v>0</v>
          </cell>
          <cell r="Q60">
            <v>541</v>
          </cell>
          <cell r="R60">
            <v>472</v>
          </cell>
          <cell r="S60">
            <v>0</v>
          </cell>
          <cell r="T60">
            <v>1012</v>
          </cell>
          <cell r="V60">
            <v>0</v>
          </cell>
          <cell r="W60">
            <v>1417</v>
          </cell>
          <cell r="X60">
            <v>532</v>
          </cell>
          <cell r="Y60">
            <v>0</v>
          </cell>
          <cell r="Z60">
            <v>1950</v>
          </cell>
        </row>
        <row r="61">
          <cell r="B61">
            <v>0</v>
          </cell>
          <cell r="C61">
            <v>3616</v>
          </cell>
          <cell r="D61">
            <v>2717</v>
          </cell>
          <cell r="E61">
            <v>0</v>
          </cell>
          <cell r="F61">
            <v>6333</v>
          </cell>
          <cell r="H61">
            <v>0</v>
          </cell>
          <cell r="I61">
            <v>4612</v>
          </cell>
          <cell r="J61">
            <v>2980</v>
          </cell>
          <cell r="K61">
            <v>0</v>
          </cell>
          <cell r="L61">
            <v>7592</v>
          </cell>
          <cell r="P61">
            <v>0</v>
          </cell>
          <cell r="Q61">
            <v>3266</v>
          </cell>
          <cell r="R61">
            <v>2441</v>
          </cell>
          <cell r="S61">
            <v>0</v>
          </cell>
          <cell r="T61">
            <v>5708</v>
          </cell>
          <cell r="V61">
            <v>0</v>
          </cell>
          <cell r="W61">
            <v>4172</v>
          </cell>
          <cell r="X61">
            <v>2659</v>
          </cell>
          <cell r="Y61">
            <v>0</v>
          </cell>
          <cell r="Z61">
            <v>6830</v>
          </cell>
        </row>
        <row r="62">
          <cell r="B62">
            <v>0</v>
          </cell>
          <cell r="C62">
            <v>0</v>
          </cell>
          <cell r="D62">
            <v>1346</v>
          </cell>
          <cell r="E62">
            <v>0</v>
          </cell>
          <cell r="F62">
            <v>1346</v>
          </cell>
          <cell r="H62">
            <v>0</v>
          </cell>
          <cell r="I62">
            <v>0</v>
          </cell>
          <cell r="J62">
            <v>1122</v>
          </cell>
          <cell r="K62">
            <v>0</v>
          </cell>
          <cell r="L62">
            <v>1122</v>
          </cell>
          <cell r="P62">
            <v>0</v>
          </cell>
          <cell r="Q62">
            <v>0</v>
          </cell>
          <cell r="R62">
            <v>1307</v>
          </cell>
          <cell r="S62">
            <v>0</v>
          </cell>
          <cell r="T62">
            <v>1307</v>
          </cell>
          <cell r="V62">
            <v>0</v>
          </cell>
          <cell r="W62">
            <v>0</v>
          </cell>
          <cell r="X62">
            <v>1089</v>
          </cell>
          <cell r="Y62">
            <v>0</v>
          </cell>
          <cell r="Z62">
            <v>1089</v>
          </cell>
        </row>
        <row r="63">
          <cell r="B63">
            <v>0</v>
          </cell>
          <cell r="C63">
            <v>0</v>
          </cell>
          <cell r="D63">
            <v>365</v>
          </cell>
          <cell r="E63">
            <v>0</v>
          </cell>
          <cell r="F63">
            <v>365</v>
          </cell>
          <cell r="H63">
            <v>0</v>
          </cell>
          <cell r="I63">
            <v>0</v>
          </cell>
          <cell r="J63">
            <v>337</v>
          </cell>
          <cell r="K63">
            <v>0</v>
          </cell>
          <cell r="L63">
            <v>337</v>
          </cell>
          <cell r="P63">
            <v>0</v>
          </cell>
          <cell r="Q63">
            <v>0</v>
          </cell>
          <cell r="R63">
            <v>354</v>
          </cell>
          <cell r="S63">
            <v>0</v>
          </cell>
          <cell r="T63">
            <v>354</v>
          </cell>
          <cell r="V63">
            <v>0</v>
          </cell>
          <cell r="W63">
            <v>0</v>
          </cell>
          <cell r="X63">
            <v>327</v>
          </cell>
          <cell r="Y63">
            <v>0</v>
          </cell>
          <cell r="Z63">
            <v>327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B65">
            <v>0</v>
          </cell>
          <cell r="C65">
            <v>837</v>
          </cell>
          <cell r="D65">
            <v>753</v>
          </cell>
          <cell r="E65">
            <v>0</v>
          </cell>
          <cell r="F65">
            <v>1589</v>
          </cell>
          <cell r="H65">
            <v>0</v>
          </cell>
          <cell r="I65">
            <v>2479</v>
          </cell>
          <cell r="J65">
            <v>1984</v>
          </cell>
          <cell r="K65">
            <v>0</v>
          </cell>
          <cell r="L65">
            <v>4463</v>
          </cell>
          <cell r="P65">
            <v>0</v>
          </cell>
          <cell r="Q65">
            <v>619</v>
          </cell>
          <cell r="R65">
            <v>347</v>
          </cell>
          <cell r="S65">
            <v>0</v>
          </cell>
          <cell r="T65">
            <v>966</v>
          </cell>
          <cell r="V65">
            <v>0</v>
          </cell>
          <cell r="W65">
            <v>1814</v>
          </cell>
          <cell r="X65">
            <v>758</v>
          </cell>
          <cell r="Y65">
            <v>0</v>
          </cell>
          <cell r="Z65">
            <v>2572</v>
          </cell>
        </row>
        <row r="66">
          <cell r="B66">
            <v>0</v>
          </cell>
          <cell r="C66">
            <v>854</v>
          </cell>
          <cell r="D66">
            <v>1483</v>
          </cell>
          <cell r="E66">
            <v>0</v>
          </cell>
          <cell r="F66">
            <v>2337</v>
          </cell>
          <cell r="H66">
            <v>0</v>
          </cell>
          <cell r="I66">
            <v>1316</v>
          </cell>
          <cell r="J66">
            <v>2240</v>
          </cell>
          <cell r="K66">
            <v>0</v>
          </cell>
          <cell r="L66">
            <v>3557</v>
          </cell>
          <cell r="P66">
            <v>0</v>
          </cell>
          <cell r="Q66">
            <v>769</v>
          </cell>
          <cell r="R66">
            <v>1336</v>
          </cell>
          <cell r="S66">
            <v>0</v>
          </cell>
          <cell r="T66">
            <v>2105</v>
          </cell>
          <cell r="V66">
            <v>0</v>
          </cell>
          <cell r="W66">
            <v>1182</v>
          </cell>
          <cell r="X66">
            <v>2013</v>
          </cell>
          <cell r="Y66">
            <v>0</v>
          </cell>
          <cell r="Z66">
            <v>3195</v>
          </cell>
        </row>
        <row r="67">
          <cell r="B67">
            <v>0</v>
          </cell>
          <cell r="C67">
            <v>0</v>
          </cell>
          <cell r="D67">
            <v>47323</v>
          </cell>
          <cell r="E67">
            <v>249</v>
          </cell>
          <cell r="F67">
            <v>47572</v>
          </cell>
          <cell r="H67">
            <v>0</v>
          </cell>
          <cell r="I67">
            <v>0</v>
          </cell>
          <cell r="J67">
            <v>32271</v>
          </cell>
          <cell r="K67">
            <v>2268</v>
          </cell>
          <cell r="L67">
            <v>34539</v>
          </cell>
          <cell r="P67">
            <v>0</v>
          </cell>
          <cell r="Q67">
            <v>0</v>
          </cell>
          <cell r="R67">
            <v>45945</v>
          </cell>
          <cell r="S67">
            <v>242</v>
          </cell>
          <cell r="T67">
            <v>46187</v>
          </cell>
          <cell r="V67">
            <v>0</v>
          </cell>
          <cell r="W67">
            <v>0</v>
          </cell>
          <cell r="X67">
            <v>31331</v>
          </cell>
          <cell r="Y67">
            <v>2202</v>
          </cell>
          <cell r="Z67">
            <v>33533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>
            <v>0</v>
          </cell>
          <cell r="C69">
            <v>3258</v>
          </cell>
          <cell r="D69">
            <v>10274</v>
          </cell>
          <cell r="E69">
            <v>244</v>
          </cell>
          <cell r="F69">
            <v>13776</v>
          </cell>
          <cell r="H69">
            <v>0</v>
          </cell>
          <cell r="I69">
            <v>1215</v>
          </cell>
          <cell r="J69">
            <v>4400</v>
          </cell>
          <cell r="K69">
            <v>80</v>
          </cell>
          <cell r="L69">
            <v>5695</v>
          </cell>
          <cell r="P69">
            <v>0</v>
          </cell>
          <cell r="Q69">
            <v>1805</v>
          </cell>
          <cell r="R69">
            <v>6079</v>
          </cell>
          <cell r="S69">
            <v>187</v>
          </cell>
          <cell r="T69">
            <v>8071</v>
          </cell>
          <cell r="V69">
            <v>0</v>
          </cell>
          <cell r="W69">
            <v>714</v>
          </cell>
          <cell r="X69">
            <v>2980</v>
          </cell>
          <cell r="Y69">
            <v>62</v>
          </cell>
          <cell r="Z69">
            <v>3757</v>
          </cell>
        </row>
        <row r="70">
          <cell r="B70">
            <v>0</v>
          </cell>
          <cell r="C70">
            <v>14</v>
          </cell>
          <cell r="D70">
            <v>345</v>
          </cell>
          <cell r="E70">
            <v>0</v>
          </cell>
          <cell r="F70">
            <v>358</v>
          </cell>
          <cell r="H70">
            <v>0</v>
          </cell>
          <cell r="I70">
            <v>11</v>
          </cell>
          <cell r="J70">
            <v>155</v>
          </cell>
          <cell r="K70">
            <v>0</v>
          </cell>
          <cell r="L70">
            <v>166</v>
          </cell>
          <cell r="P70">
            <v>0</v>
          </cell>
          <cell r="Q70">
            <v>11</v>
          </cell>
          <cell r="R70">
            <v>301</v>
          </cell>
          <cell r="S70">
            <v>0</v>
          </cell>
          <cell r="T70">
            <v>312</v>
          </cell>
          <cell r="V70">
            <v>0</v>
          </cell>
          <cell r="W70">
            <v>10</v>
          </cell>
          <cell r="X70">
            <v>138</v>
          </cell>
          <cell r="Y70">
            <v>0</v>
          </cell>
          <cell r="Z70">
            <v>148</v>
          </cell>
        </row>
        <row r="71">
          <cell r="B71">
            <v>0</v>
          </cell>
          <cell r="C71">
            <v>6122</v>
          </cell>
          <cell r="D71">
            <v>29071</v>
          </cell>
          <cell r="E71">
            <v>0</v>
          </cell>
          <cell r="F71">
            <v>35193</v>
          </cell>
          <cell r="H71">
            <v>0</v>
          </cell>
          <cell r="I71">
            <v>505</v>
          </cell>
          <cell r="J71">
            <v>2046</v>
          </cell>
          <cell r="K71">
            <v>0</v>
          </cell>
          <cell r="L71">
            <v>2550</v>
          </cell>
          <cell r="P71">
            <v>0</v>
          </cell>
          <cell r="Q71">
            <v>2866</v>
          </cell>
          <cell r="R71">
            <v>15984</v>
          </cell>
          <cell r="S71">
            <v>0</v>
          </cell>
          <cell r="T71">
            <v>18851</v>
          </cell>
          <cell r="V71">
            <v>0</v>
          </cell>
          <cell r="W71">
            <v>277</v>
          </cell>
          <cell r="X71">
            <v>1152</v>
          </cell>
          <cell r="Y71">
            <v>0</v>
          </cell>
          <cell r="Z71">
            <v>1429</v>
          </cell>
        </row>
        <row r="72">
          <cell r="B72">
            <v>0</v>
          </cell>
          <cell r="C72">
            <v>146</v>
          </cell>
          <cell r="D72">
            <v>171</v>
          </cell>
          <cell r="E72">
            <v>0</v>
          </cell>
          <cell r="F72">
            <v>317</v>
          </cell>
          <cell r="H72">
            <v>0</v>
          </cell>
          <cell r="I72">
            <v>14</v>
          </cell>
          <cell r="J72">
            <v>126</v>
          </cell>
          <cell r="K72">
            <v>0</v>
          </cell>
          <cell r="L72">
            <v>139</v>
          </cell>
          <cell r="P72">
            <v>0</v>
          </cell>
          <cell r="Q72">
            <v>115</v>
          </cell>
          <cell r="R72">
            <v>142</v>
          </cell>
          <cell r="S72">
            <v>0</v>
          </cell>
          <cell r="T72">
            <v>257</v>
          </cell>
          <cell r="V72">
            <v>0</v>
          </cell>
          <cell r="W72">
            <v>7</v>
          </cell>
          <cell r="X72">
            <v>114</v>
          </cell>
          <cell r="Y72">
            <v>0</v>
          </cell>
          <cell r="Z72">
            <v>121</v>
          </cell>
        </row>
        <row r="73">
          <cell r="B73">
            <v>0</v>
          </cell>
          <cell r="C73">
            <v>17944</v>
          </cell>
          <cell r="D73">
            <v>37124</v>
          </cell>
          <cell r="E73">
            <v>0</v>
          </cell>
          <cell r="F73">
            <v>55068</v>
          </cell>
          <cell r="H73">
            <v>0</v>
          </cell>
          <cell r="I73">
            <v>1080</v>
          </cell>
          <cell r="J73">
            <v>2306</v>
          </cell>
          <cell r="K73">
            <v>0</v>
          </cell>
          <cell r="L73">
            <v>3386</v>
          </cell>
          <cell r="P73">
            <v>0</v>
          </cell>
          <cell r="Q73">
            <v>8310</v>
          </cell>
          <cell r="R73">
            <v>20821</v>
          </cell>
          <cell r="S73">
            <v>0</v>
          </cell>
          <cell r="T73">
            <v>29131</v>
          </cell>
          <cell r="V73">
            <v>0</v>
          </cell>
          <cell r="W73">
            <v>494</v>
          </cell>
          <cell r="X73">
            <v>1313</v>
          </cell>
          <cell r="Y73">
            <v>0</v>
          </cell>
          <cell r="Z73">
            <v>1807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3948</v>
          </cell>
          <cell r="F74">
            <v>3948</v>
          </cell>
          <cell r="H74">
            <v>0</v>
          </cell>
          <cell r="I74">
            <v>0</v>
          </cell>
          <cell r="J74">
            <v>0</v>
          </cell>
          <cell r="K74">
            <v>236</v>
          </cell>
          <cell r="L74">
            <v>236</v>
          </cell>
          <cell r="P74">
            <v>0</v>
          </cell>
          <cell r="Q74">
            <v>0</v>
          </cell>
          <cell r="R74">
            <v>0</v>
          </cell>
          <cell r="S74">
            <v>3602</v>
          </cell>
          <cell r="T74">
            <v>3602</v>
          </cell>
          <cell r="V74">
            <v>0</v>
          </cell>
          <cell r="W74">
            <v>0</v>
          </cell>
          <cell r="X74">
            <v>0</v>
          </cell>
          <cell r="Y74">
            <v>215</v>
          </cell>
          <cell r="Z74">
            <v>215</v>
          </cell>
        </row>
        <row r="75">
          <cell r="B75">
            <v>0</v>
          </cell>
          <cell r="C75">
            <v>0</v>
          </cell>
          <cell r="D75">
            <v>1053</v>
          </cell>
          <cell r="E75">
            <v>487</v>
          </cell>
          <cell r="F75">
            <v>1540</v>
          </cell>
          <cell r="H75">
            <v>0</v>
          </cell>
          <cell r="I75">
            <v>0</v>
          </cell>
          <cell r="J75">
            <v>1449</v>
          </cell>
          <cell r="K75">
            <v>1523</v>
          </cell>
          <cell r="L75">
            <v>2972</v>
          </cell>
          <cell r="P75">
            <v>0</v>
          </cell>
          <cell r="Q75">
            <v>0</v>
          </cell>
          <cell r="R75">
            <v>764</v>
          </cell>
          <cell r="S75">
            <v>44</v>
          </cell>
          <cell r="T75">
            <v>808</v>
          </cell>
          <cell r="V75">
            <v>0</v>
          </cell>
          <cell r="W75">
            <v>0</v>
          </cell>
          <cell r="X75">
            <v>938</v>
          </cell>
          <cell r="Y75">
            <v>788</v>
          </cell>
          <cell r="Z75">
            <v>1726</v>
          </cell>
        </row>
        <row r="76">
          <cell r="B76">
            <v>0</v>
          </cell>
          <cell r="C76">
            <v>0</v>
          </cell>
          <cell r="D76">
            <v>660</v>
          </cell>
          <cell r="E76">
            <v>14</v>
          </cell>
          <cell r="F76">
            <v>674</v>
          </cell>
          <cell r="H76">
            <v>0</v>
          </cell>
          <cell r="I76">
            <v>0</v>
          </cell>
          <cell r="J76">
            <v>649</v>
          </cell>
          <cell r="K76">
            <v>11</v>
          </cell>
          <cell r="L76">
            <v>660</v>
          </cell>
          <cell r="P76">
            <v>0</v>
          </cell>
          <cell r="Q76">
            <v>0</v>
          </cell>
          <cell r="R76">
            <v>0</v>
          </cell>
          <cell r="S76">
            <v>14</v>
          </cell>
          <cell r="T76">
            <v>14</v>
          </cell>
          <cell r="V76">
            <v>0</v>
          </cell>
          <cell r="W76">
            <v>0</v>
          </cell>
          <cell r="X76">
            <v>300</v>
          </cell>
          <cell r="Y76">
            <v>11</v>
          </cell>
          <cell r="Z76">
            <v>311</v>
          </cell>
        </row>
        <row r="77">
          <cell r="B77">
            <v>0</v>
          </cell>
          <cell r="C77">
            <v>0</v>
          </cell>
          <cell r="D77">
            <v>3372</v>
          </cell>
          <cell r="E77">
            <v>17</v>
          </cell>
          <cell r="F77">
            <v>3389</v>
          </cell>
          <cell r="H77">
            <v>0</v>
          </cell>
          <cell r="I77">
            <v>0</v>
          </cell>
          <cell r="J77">
            <v>1345</v>
          </cell>
          <cell r="K77">
            <v>14</v>
          </cell>
          <cell r="L77">
            <v>1359</v>
          </cell>
          <cell r="P77">
            <v>0</v>
          </cell>
          <cell r="Q77">
            <v>0</v>
          </cell>
          <cell r="R77">
            <v>3338</v>
          </cell>
          <cell r="S77">
            <v>17</v>
          </cell>
          <cell r="T77">
            <v>3356</v>
          </cell>
          <cell r="V77">
            <v>0</v>
          </cell>
          <cell r="W77">
            <v>0</v>
          </cell>
          <cell r="X77">
            <v>1332</v>
          </cell>
          <cell r="Y77">
            <v>14</v>
          </cell>
          <cell r="Z77">
            <v>1345</v>
          </cell>
        </row>
        <row r="78">
          <cell r="B78">
            <v>0</v>
          </cell>
          <cell r="C78">
            <v>0</v>
          </cell>
          <cell r="D78">
            <v>1653</v>
          </cell>
          <cell r="E78">
            <v>80</v>
          </cell>
          <cell r="F78">
            <v>1733</v>
          </cell>
          <cell r="H78">
            <v>0</v>
          </cell>
          <cell r="I78">
            <v>0</v>
          </cell>
          <cell r="J78">
            <v>5186</v>
          </cell>
          <cell r="K78">
            <v>90</v>
          </cell>
          <cell r="L78">
            <v>5276</v>
          </cell>
          <cell r="P78">
            <v>0</v>
          </cell>
          <cell r="Q78">
            <v>0</v>
          </cell>
          <cell r="R78">
            <v>1621</v>
          </cell>
          <cell r="S78">
            <v>78</v>
          </cell>
          <cell r="T78">
            <v>1699</v>
          </cell>
          <cell r="V78">
            <v>0</v>
          </cell>
          <cell r="W78">
            <v>0</v>
          </cell>
          <cell r="X78">
            <v>5084</v>
          </cell>
          <cell r="Y78">
            <v>88</v>
          </cell>
          <cell r="Z78">
            <v>5172</v>
          </cell>
        </row>
        <row r="79">
          <cell r="B79">
            <v>0</v>
          </cell>
          <cell r="C79">
            <v>0</v>
          </cell>
          <cell r="D79">
            <v>1391</v>
          </cell>
          <cell r="E79">
            <v>78</v>
          </cell>
          <cell r="F79">
            <v>1469</v>
          </cell>
          <cell r="H79">
            <v>0</v>
          </cell>
          <cell r="I79">
            <v>0</v>
          </cell>
          <cell r="J79">
            <v>4613</v>
          </cell>
          <cell r="K79">
            <v>94</v>
          </cell>
          <cell r="L79">
            <v>4707</v>
          </cell>
          <cell r="P79">
            <v>0</v>
          </cell>
          <cell r="Q79">
            <v>0</v>
          </cell>
          <cell r="R79">
            <v>1377</v>
          </cell>
          <cell r="S79">
            <v>77</v>
          </cell>
          <cell r="T79">
            <v>1454</v>
          </cell>
          <cell r="V79">
            <v>0</v>
          </cell>
          <cell r="W79">
            <v>0</v>
          </cell>
          <cell r="X79">
            <v>4567</v>
          </cell>
          <cell r="Y79">
            <v>93</v>
          </cell>
          <cell r="Z79">
            <v>4660</v>
          </cell>
        </row>
        <row r="80">
          <cell r="B80">
            <v>0</v>
          </cell>
          <cell r="C80">
            <v>78</v>
          </cell>
          <cell r="D80">
            <v>261</v>
          </cell>
          <cell r="E80">
            <v>154</v>
          </cell>
          <cell r="F80">
            <v>494</v>
          </cell>
          <cell r="H80">
            <v>0</v>
          </cell>
          <cell r="I80">
            <v>151</v>
          </cell>
          <cell r="J80">
            <v>348</v>
          </cell>
          <cell r="K80">
            <v>328</v>
          </cell>
          <cell r="L80">
            <v>827</v>
          </cell>
          <cell r="P80">
            <v>0</v>
          </cell>
          <cell r="Q80">
            <v>70</v>
          </cell>
          <cell r="R80">
            <v>227</v>
          </cell>
          <cell r="S80">
            <v>139</v>
          </cell>
          <cell r="T80">
            <v>436</v>
          </cell>
          <cell r="V80">
            <v>0</v>
          </cell>
          <cell r="W80">
            <v>130</v>
          </cell>
          <cell r="X80">
            <v>273</v>
          </cell>
          <cell r="Y80">
            <v>291</v>
          </cell>
          <cell r="Z80">
            <v>694</v>
          </cell>
        </row>
        <row r="81">
          <cell r="B81">
            <v>0</v>
          </cell>
          <cell r="C81">
            <v>0</v>
          </cell>
          <cell r="D81">
            <v>1206</v>
          </cell>
          <cell r="E81">
            <v>95</v>
          </cell>
          <cell r="F81">
            <v>1301</v>
          </cell>
          <cell r="H81">
            <v>0</v>
          </cell>
          <cell r="I81">
            <v>0</v>
          </cell>
          <cell r="J81">
            <v>4982</v>
          </cell>
          <cell r="K81">
            <v>214</v>
          </cell>
          <cell r="L81">
            <v>5195</v>
          </cell>
          <cell r="P81">
            <v>0</v>
          </cell>
          <cell r="Q81">
            <v>0</v>
          </cell>
          <cell r="R81">
            <v>60</v>
          </cell>
          <cell r="S81">
            <v>85</v>
          </cell>
          <cell r="T81">
            <v>145</v>
          </cell>
          <cell r="V81">
            <v>0</v>
          </cell>
          <cell r="W81">
            <v>0</v>
          </cell>
          <cell r="X81">
            <v>3300</v>
          </cell>
          <cell r="Y81">
            <v>189</v>
          </cell>
          <cell r="Z81">
            <v>3489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</row>
        <row r="83">
          <cell r="B83">
            <v>0</v>
          </cell>
          <cell r="C83">
            <v>0</v>
          </cell>
          <cell r="D83">
            <v>332</v>
          </cell>
          <cell r="E83">
            <v>0</v>
          </cell>
          <cell r="F83">
            <v>332</v>
          </cell>
          <cell r="H83">
            <v>0</v>
          </cell>
          <cell r="I83">
            <v>0</v>
          </cell>
          <cell r="J83">
            <v>492</v>
          </cell>
          <cell r="K83">
            <v>0</v>
          </cell>
          <cell r="L83">
            <v>492</v>
          </cell>
          <cell r="P83">
            <v>0</v>
          </cell>
          <cell r="Q83">
            <v>0</v>
          </cell>
          <cell r="R83">
            <v>322</v>
          </cell>
          <cell r="S83">
            <v>0</v>
          </cell>
          <cell r="T83">
            <v>322</v>
          </cell>
          <cell r="V83">
            <v>0</v>
          </cell>
          <cell r="W83">
            <v>0</v>
          </cell>
          <cell r="X83">
            <v>478</v>
          </cell>
          <cell r="Y83">
            <v>0</v>
          </cell>
          <cell r="Z83">
            <v>478</v>
          </cell>
        </row>
        <row r="84">
          <cell r="B84">
            <v>0</v>
          </cell>
          <cell r="C84">
            <v>0</v>
          </cell>
          <cell r="D84">
            <v>435</v>
          </cell>
          <cell r="E84">
            <v>1252</v>
          </cell>
          <cell r="F84">
            <v>1686</v>
          </cell>
          <cell r="H84">
            <v>0</v>
          </cell>
          <cell r="I84">
            <v>0</v>
          </cell>
          <cell r="J84">
            <v>470</v>
          </cell>
          <cell r="K84">
            <v>3055</v>
          </cell>
          <cell r="L84">
            <v>3525</v>
          </cell>
          <cell r="P84">
            <v>0</v>
          </cell>
          <cell r="Q84">
            <v>0</v>
          </cell>
          <cell r="R84">
            <v>0</v>
          </cell>
          <cell r="S84">
            <v>97</v>
          </cell>
          <cell r="T84">
            <v>97</v>
          </cell>
          <cell r="V84">
            <v>0</v>
          </cell>
          <cell r="W84">
            <v>0</v>
          </cell>
          <cell r="X84">
            <v>0</v>
          </cell>
          <cell r="Y84">
            <v>1351</v>
          </cell>
          <cell r="Z84">
            <v>1351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6</v>
          </cell>
          <cell r="F85">
            <v>6</v>
          </cell>
          <cell r="H85">
            <v>0</v>
          </cell>
          <cell r="I85">
            <v>0</v>
          </cell>
          <cell r="J85">
            <v>0</v>
          </cell>
          <cell r="K85">
            <v>5</v>
          </cell>
          <cell r="L85">
            <v>5</v>
          </cell>
          <cell r="P85">
            <v>0</v>
          </cell>
          <cell r="Q85">
            <v>0</v>
          </cell>
          <cell r="R85">
            <v>0</v>
          </cell>
          <cell r="S85">
            <v>6</v>
          </cell>
          <cell r="T85">
            <v>6</v>
          </cell>
          <cell r="V85">
            <v>0</v>
          </cell>
          <cell r="W85">
            <v>0</v>
          </cell>
          <cell r="X85">
            <v>0</v>
          </cell>
          <cell r="Y85">
            <v>5</v>
          </cell>
          <cell r="Z85">
            <v>5</v>
          </cell>
        </row>
        <row r="86">
          <cell r="B86">
            <v>0</v>
          </cell>
          <cell r="C86">
            <v>54</v>
          </cell>
          <cell r="D86">
            <v>301</v>
          </cell>
          <cell r="E86">
            <v>0</v>
          </cell>
          <cell r="F86">
            <v>355</v>
          </cell>
          <cell r="H86">
            <v>0</v>
          </cell>
          <cell r="I86">
            <v>0</v>
          </cell>
          <cell r="J86">
            <v>43</v>
          </cell>
          <cell r="K86">
            <v>0</v>
          </cell>
          <cell r="L86">
            <v>43</v>
          </cell>
          <cell r="P86">
            <v>0</v>
          </cell>
          <cell r="Q86">
            <v>53</v>
          </cell>
          <cell r="R86">
            <v>295</v>
          </cell>
          <cell r="S86">
            <v>0</v>
          </cell>
          <cell r="T86">
            <v>348</v>
          </cell>
          <cell r="V86">
            <v>0</v>
          </cell>
          <cell r="W86">
            <v>0</v>
          </cell>
          <cell r="X86">
            <v>42</v>
          </cell>
          <cell r="Y86">
            <v>0</v>
          </cell>
          <cell r="Z86">
            <v>42</v>
          </cell>
        </row>
        <row r="87">
          <cell r="B87">
            <v>0</v>
          </cell>
          <cell r="C87">
            <v>0</v>
          </cell>
          <cell r="D87">
            <v>486</v>
          </cell>
          <cell r="E87">
            <v>0</v>
          </cell>
          <cell r="F87">
            <v>486</v>
          </cell>
          <cell r="H87">
            <v>0</v>
          </cell>
          <cell r="I87">
            <v>0</v>
          </cell>
          <cell r="J87">
            <v>598</v>
          </cell>
          <cell r="K87">
            <v>0</v>
          </cell>
          <cell r="L87">
            <v>598</v>
          </cell>
          <cell r="P87">
            <v>0</v>
          </cell>
          <cell r="Q87">
            <v>0</v>
          </cell>
          <cell r="R87">
            <v>463</v>
          </cell>
          <cell r="S87">
            <v>0</v>
          </cell>
          <cell r="T87">
            <v>463</v>
          </cell>
          <cell r="V87">
            <v>0</v>
          </cell>
          <cell r="W87">
            <v>0</v>
          </cell>
          <cell r="X87">
            <v>570</v>
          </cell>
          <cell r="Y87">
            <v>0</v>
          </cell>
          <cell r="Z87">
            <v>570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</row>
        <row r="89">
          <cell r="B89">
            <v>0</v>
          </cell>
          <cell r="C89">
            <v>0</v>
          </cell>
          <cell r="D89">
            <v>88</v>
          </cell>
          <cell r="E89">
            <v>1</v>
          </cell>
          <cell r="F89">
            <v>89</v>
          </cell>
          <cell r="H89">
            <v>0</v>
          </cell>
          <cell r="I89">
            <v>0</v>
          </cell>
          <cell r="J89">
            <v>80</v>
          </cell>
          <cell r="K89">
            <v>5</v>
          </cell>
          <cell r="L89">
            <v>85</v>
          </cell>
          <cell r="P89">
            <v>0</v>
          </cell>
          <cell r="Q89">
            <v>0</v>
          </cell>
          <cell r="R89">
            <v>86</v>
          </cell>
          <cell r="S89">
            <v>1</v>
          </cell>
          <cell r="T89">
            <v>87</v>
          </cell>
          <cell r="V89">
            <v>0</v>
          </cell>
          <cell r="W89">
            <v>0</v>
          </cell>
          <cell r="X89">
            <v>79</v>
          </cell>
          <cell r="Y89">
            <v>5</v>
          </cell>
          <cell r="Z89">
            <v>83</v>
          </cell>
        </row>
        <row r="90">
          <cell r="B90">
            <v>0</v>
          </cell>
          <cell r="C90">
            <v>0</v>
          </cell>
          <cell r="D90">
            <v>1</v>
          </cell>
          <cell r="E90">
            <v>0</v>
          </cell>
          <cell r="F90">
            <v>1</v>
          </cell>
          <cell r="H90">
            <v>0</v>
          </cell>
          <cell r="I90">
            <v>0</v>
          </cell>
          <cell r="J90">
            <v>1</v>
          </cell>
          <cell r="K90">
            <v>1</v>
          </cell>
          <cell r="L90">
            <v>2</v>
          </cell>
          <cell r="P90">
            <v>0</v>
          </cell>
          <cell r="Q90">
            <v>0</v>
          </cell>
          <cell r="R90">
            <v>1</v>
          </cell>
          <cell r="S90">
            <v>0</v>
          </cell>
          <cell r="T90">
            <v>1</v>
          </cell>
          <cell r="V90">
            <v>0</v>
          </cell>
          <cell r="W90">
            <v>0</v>
          </cell>
          <cell r="X90">
            <v>1</v>
          </cell>
          <cell r="Y90">
            <v>1</v>
          </cell>
          <cell r="Z90">
            <v>2</v>
          </cell>
        </row>
        <row r="91">
          <cell r="B91">
            <v>0</v>
          </cell>
          <cell r="C91">
            <v>55</v>
          </cell>
          <cell r="D91">
            <v>764</v>
          </cell>
          <cell r="E91">
            <v>2</v>
          </cell>
          <cell r="F91">
            <v>821</v>
          </cell>
          <cell r="H91">
            <v>0</v>
          </cell>
          <cell r="I91">
            <v>180</v>
          </cell>
          <cell r="J91">
            <v>966</v>
          </cell>
          <cell r="K91">
            <v>3</v>
          </cell>
          <cell r="L91">
            <v>1149</v>
          </cell>
          <cell r="P91">
            <v>0</v>
          </cell>
          <cell r="Q91">
            <v>54</v>
          </cell>
          <cell r="R91">
            <v>749</v>
          </cell>
          <cell r="S91">
            <v>2</v>
          </cell>
          <cell r="T91">
            <v>805</v>
          </cell>
          <cell r="V91">
            <v>0</v>
          </cell>
          <cell r="W91">
            <v>177</v>
          </cell>
          <cell r="X91">
            <v>947</v>
          </cell>
          <cell r="Y91">
            <v>3</v>
          </cell>
          <cell r="Z91">
            <v>1127</v>
          </cell>
        </row>
        <row r="92">
          <cell r="B92">
            <v>0</v>
          </cell>
          <cell r="C92">
            <v>0</v>
          </cell>
          <cell r="D92">
            <v>1454</v>
          </cell>
          <cell r="E92">
            <v>1237</v>
          </cell>
          <cell r="F92">
            <v>2690</v>
          </cell>
          <cell r="H92">
            <v>0</v>
          </cell>
          <cell r="I92">
            <v>0</v>
          </cell>
          <cell r="J92">
            <v>6672</v>
          </cell>
          <cell r="K92">
            <v>5365</v>
          </cell>
          <cell r="L92">
            <v>12037</v>
          </cell>
          <cell r="P92">
            <v>0</v>
          </cell>
          <cell r="Q92">
            <v>0</v>
          </cell>
          <cell r="R92">
            <v>136</v>
          </cell>
          <cell r="S92">
            <v>68</v>
          </cell>
          <cell r="T92">
            <v>204</v>
          </cell>
          <cell r="V92">
            <v>0</v>
          </cell>
          <cell r="W92">
            <v>0</v>
          </cell>
          <cell r="X92">
            <v>3864</v>
          </cell>
          <cell r="Y92">
            <v>2240</v>
          </cell>
          <cell r="Z92">
            <v>6104</v>
          </cell>
        </row>
        <row r="93">
          <cell r="B93">
            <v>0</v>
          </cell>
          <cell r="C93">
            <v>0</v>
          </cell>
          <cell r="D93">
            <v>247</v>
          </cell>
          <cell r="E93">
            <v>157</v>
          </cell>
          <cell r="F93">
            <v>405</v>
          </cell>
          <cell r="H93">
            <v>0</v>
          </cell>
          <cell r="I93">
            <v>0</v>
          </cell>
          <cell r="J93">
            <v>968</v>
          </cell>
          <cell r="K93">
            <v>355</v>
          </cell>
          <cell r="L93">
            <v>1322</v>
          </cell>
          <cell r="P93">
            <v>0</v>
          </cell>
          <cell r="Q93">
            <v>0</v>
          </cell>
          <cell r="R93">
            <v>11</v>
          </cell>
          <cell r="S93">
            <v>142</v>
          </cell>
          <cell r="T93">
            <v>153</v>
          </cell>
          <cell r="V93">
            <v>0</v>
          </cell>
          <cell r="W93">
            <v>0</v>
          </cell>
          <cell r="X93">
            <v>629</v>
          </cell>
          <cell r="Y93">
            <v>314</v>
          </cell>
          <cell r="Z93">
            <v>942</v>
          </cell>
        </row>
        <row r="94">
          <cell r="B94">
            <v>0</v>
          </cell>
          <cell r="C94">
            <v>0</v>
          </cell>
          <cell r="D94">
            <v>248</v>
          </cell>
          <cell r="E94">
            <v>0</v>
          </cell>
          <cell r="F94">
            <v>248</v>
          </cell>
          <cell r="H94">
            <v>0</v>
          </cell>
          <cell r="I94">
            <v>0</v>
          </cell>
          <cell r="J94">
            <v>466</v>
          </cell>
          <cell r="K94">
            <v>0</v>
          </cell>
          <cell r="L94">
            <v>466</v>
          </cell>
          <cell r="P94">
            <v>0</v>
          </cell>
          <cell r="Q94">
            <v>0</v>
          </cell>
          <cell r="R94">
            <v>243</v>
          </cell>
          <cell r="S94">
            <v>0</v>
          </cell>
          <cell r="T94">
            <v>243</v>
          </cell>
          <cell r="V94">
            <v>0</v>
          </cell>
          <cell r="W94">
            <v>0</v>
          </cell>
          <cell r="X94">
            <v>457</v>
          </cell>
          <cell r="Y94">
            <v>0</v>
          </cell>
          <cell r="Z94">
            <v>457</v>
          </cell>
        </row>
        <row r="95">
          <cell r="B95">
            <v>0</v>
          </cell>
          <cell r="C95">
            <v>36</v>
          </cell>
          <cell r="D95">
            <v>1408</v>
          </cell>
          <cell r="E95">
            <v>1182</v>
          </cell>
          <cell r="F95">
            <v>2627</v>
          </cell>
          <cell r="H95">
            <v>0</v>
          </cell>
          <cell r="I95">
            <v>79</v>
          </cell>
          <cell r="J95">
            <v>4511</v>
          </cell>
          <cell r="K95">
            <v>3292</v>
          </cell>
          <cell r="L95">
            <v>7883</v>
          </cell>
          <cell r="P95">
            <v>0</v>
          </cell>
          <cell r="Q95">
            <v>0</v>
          </cell>
          <cell r="R95">
            <v>183</v>
          </cell>
          <cell r="S95">
            <v>29</v>
          </cell>
          <cell r="T95">
            <v>212</v>
          </cell>
          <cell r="V95">
            <v>0</v>
          </cell>
          <cell r="W95">
            <v>0</v>
          </cell>
          <cell r="X95">
            <v>2817</v>
          </cell>
          <cell r="Y95">
            <v>895</v>
          </cell>
          <cell r="Z95">
            <v>3712</v>
          </cell>
        </row>
        <row r="96">
          <cell r="B96">
            <v>0</v>
          </cell>
          <cell r="C96">
            <v>181</v>
          </cell>
          <cell r="D96">
            <v>1454</v>
          </cell>
          <cell r="E96">
            <v>568</v>
          </cell>
          <cell r="F96">
            <v>2203</v>
          </cell>
          <cell r="H96">
            <v>0</v>
          </cell>
          <cell r="I96">
            <v>712</v>
          </cell>
          <cell r="J96">
            <v>9482</v>
          </cell>
          <cell r="K96">
            <v>1191</v>
          </cell>
          <cell r="L96">
            <v>11385</v>
          </cell>
          <cell r="P96">
            <v>0</v>
          </cell>
          <cell r="Q96">
            <v>24</v>
          </cell>
          <cell r="R96">
            <v>155</v>
          </cell>
          <cell r="S96">
            <v>347</v>
          </cell>
          <cell r="T96">
            <v>526</v>
          </cell>
          <cell r="V96">
            <v>0</v>
          </cell>
          <cell r="W96">
            <v>426</v>
          </cell>
          <cell r="X96">
            <v>6573</v>
          </cell>
          <cell r="Y96">
            <v>558</v>
          </cell>
          <cell r="Z96">
            <v>7557</v>
          </cell>
        </row>
        <row r="97">
          <cell r="B97">
            <v>0</v>
          </cell>
          <cell r="C97">
            <v>0</v>
          </cell>
          <cell r="D97">
            <v>17</v>
          </cell>
          <cell r="E97">
            <v>175</v>
          </cell>
          <cell r="F97">
            <v>191</v>
          </cell>
          <cell r="H97">
            <v>0</v>
          </cell>
          <cell r="I97">
            <v>0</v>
          </cell>
          <cell r="J97">
            <v>29</v>
          </cell>
          <cell r="K97">
            <v>244</v>
          </cell>
          <cell r="L97">
            <v>274</v>
          </cell>
          <cell r="P97">
            <v>0</v>
          </cell>
          <cell r="Q97">
            <v>0</v>
          </cell>
          <cell r="R97">
            <v>16</v>
          </cell>
          <cell r="S97">
            <v>171</v>
          </cell>
          <cell r="T97">
            <v>188</v>
          </cell>
          <cell r="V97">
            <v>0</v>
          </cell>
          <cell r="W97">
            <v>0</v>
          </cell>
          <cell r="X97">
            <v>29</v>
          </cell>
          <cell r="Y97">
            <v>240</v>
          </cell>
          <cell r="Z97">
            <v>268</v>
          </cell>
        </row>
        <row r="98">
          <cell r="B98">
            <v>0</v>
          </cell>
          <cell r="C98">
            <v>0</v>
          </cell>
          <cell r="D98">
            <v>69</v>
          </cell>
          <cell r="E98">
            <v>186</v>
          </cell>
          <cell r="F98">
            <v>255</v>
          </cell>
          <cell r="H98">
            <v>0</v>
          </cell>
          <cell r="I98">
            <v>0</v>
          </cell>
          <cell r="J98">
            <v>111</v>
          </cell>
          <cell r="K98">
            <v>268</v>
          </cell>
          <cell r="L98">
            <v>379</v>
          </cell>
          <cell r="P98">
            <v>0</v>
          </cell>
          <cell r="Q98">
            <v>0</v>
          </cell>
          <cell r="R98">
            <v>68</v>
          </cell>
          <cell r="S98">
            <v>182</v>
          </cell>
          <cell r="T98">
            <v>250</v>
          </cell>
          <cell r="V98">
            <v>0</v>
          </cell>
          <cell r="W98">
            <v>0</v>
          </cell>
          <cell r="X98">
            <v>109</v>
          </cell>
          <cell r="Y98">
            <v>263</v>
          </cell>
          <cell r="Z98">
            <v>372</v>
          </cell>
        </row>
        <row r="99">
          <cell r="B99">
            <v>0</v>
          </cell>
          <cell r="C99">
            <v>0</v>
          </cell>
          <cell r="D99">
            <v>2451</v>
          </cell>
          <cell r="E99">
            <v>0</v>
          </cell>
          <cell r="F99">
            <v>2451</v>
          </cell>
          <cell r="H99">
            <v>0</v>
          </cell>
          <cell r="I99">
            <v>0</v>
          </cell>
          <cell r="J99">
            <v>2313</v>
          </cell>
          <cell r="K99">
            <v>0</v>
          </cell>
          <cell r="L99">
            <v>2313</v>
          </cell>
          <cell r="P99">
            <v>0</v>
          </cell>
          <cell r="Q99">
            <v>0</v>
          </cell>
          <cell r="R99">
            <v>2068</v>
          </cell>
          <cell r="S99">
            <v>0</v>
          </cell>
          <cell r="T99">
            <v>2068</v>
          </cell>
          <cell r="V99">
            <v>0</v>
          </cell>
          <cell r="W99">
            <v>0</v>
          </cell>
          <cell r="X99">
            <v>1982</v>
          </cell>
          <cell r="Y99">
            <v>0</v>
          </cell>
          <cell r="Z99">
            <v>1982</v>
          </cell>
        </row>
        <row r="100">
          <cell r="B100">
            <v>0</v>
          </cell>
          <cell r="C100">
            <v>0</v>
          </cell>
          <cell r="D100">
            <v>1831</v>
          </cell>
          <cell r="E100">
            <v>17</v>
          </cell>
          <cell r="F100">
            <v>1848</v>
          </cell>
          <cell r="H100">
            <v>0</v>
          </cell>
          <cell r="I100">
            <v>0</v>
          </cell>
          <cell r="J100">
            <v>1432</v>
          </cell>
          <cell r="K100">
            <v>45</v>
          </cell>
          <cell r="L100">
            <v>1476</v>
          </cell>
          <cell r="P100">
            <v>0</v>
          </cell>
          <cell r="Q100">
            <v>0</v>
          </cell>
          <cell r="R100">
            <v>1795</v>
          </cell>
          <cell r="S100">
            <v>16</v>
          </cell>
          <cell r="T100">
            <v>1811</v>
          </cell>
          <cell r="V100">
            <v>0</v>
          </cell>
          <cell r="W100">
            <v>0</v>
          </cell>
          <cell r="X100">
            <v>1404</v>
          </cell>
          <cell r="Y100">
            <v>44</v>
          </cell>
          <cell r="Z100">
            <v>1448</v>
          </cell>
        </row>
        <row r="101">
          <cell r="B101">
            <v>0</v>
          </cell>
          <cell r="C101">
            <v>0</v>
          </cell>
          <cell r="D101">
            <v>293</v>
          </cell>
          <cell r="E101">
            <v>0</v>
          </cell>
          <cell r="F101">
            <v>293</v>
          </cell>
          <cell r="H101">
            <v>0</v>
          </cell>
          <cell r="I101">
            <v>0</v>
          </cell>
          <cell r="J101">
            <v>676</v>
          </cell>
          <cell r="K101">
            <v>0</v>
          </cell>
          <cell r="L101">
            <v>676</v>
          </cell>
          <cell r="P101">
            <v>0</v>
          </cell>
          <cell r="Q101">
            <v>0</v>
          </cell>
          <cell r="R101">
            <v>287</v>
          </cell>
          <cell r="S101">
            <v>0</v>
          </cell>
          <cell r="T101">
            <v>287</v>
          </cell>
          <cell r="V101">
            <v>0</v>
          </cell>
          <cell r="W101">
            <v>0</v>
          </cell>
          <cell r="X101">
            <v>663</v>
          </cell>
          <cell r="Y101">
            <v>0</v>
          </cell>
          <cell r="Z101">
            <v>663</v>
          </cell>
        </row>
        <row r="102">
          <cell r="B102">
            <v>0</v>
          </cell>
          <cell r="C102">
            <v>0</v>
          </cell>
          <cell r="D102">
            <v>976</v>
          </cell>
          <cell r="E102">
            <v>0</v>
          </cell>
          <cell r="F102">
            <v>976</v>
          </cell>
          <cell r="H102">
            <v>0</v>
          </cell>
          <cell r="I102">
            <v>0</v>
          </cell>
          <cell r="J102">
            <v>2251</v>
          </cell>
          <cell r="K102">
            <v>0</v>
          </cell>
          <cell r="L102">
            <v>2251</v>
          </cell>
          <cell r="P102">
            <v>0</v>
          </cell>
          <cell r="Q102">
            <v>0</v>
          </cell>
          <cell r="R102">
            <v>957</v>
          </cell>
          <cell r="S102">
            <v>0</v>
          </cell>
          <cell r="T102">
            <v>957</v>
          </cell>
          <cell r="V102">
            <v>0</v>
          </cell>
          <cell r="W102">
            <v>0</v>
          </cell>
          <cell r="X102">
            <v>2207</v>
          </cell>
          <cell r="Y102">
            <v>0</v>
          </cell>
          <cell r="Z102">
            <v>2207</v>
          </cell>
        </row>
        <row r="103">
          <cell r="B103">
            <v>0</v>
          </cell>
          <cell r="C103">
            <v>0</v>
          </cell>
          <cell r="D103">
            <v>366</v>
          </cell>
          <cell r="E103">
            <v>287</v>
          </cell>
          <cell r="F103">
            <v>653</v>
          </cell>
          <cell r="H103">
            <v>0</v>
          </cell>
          <cell r="I103">
            <v>0</v>
          </cell>
          <cell r="J103">
            <v>445</v>
          </cell>
          <cell r="K103">
            <v>330</v>
          </cell>
          <cell r="L103">
            <v>775</v>
          </cell>
          <cell r="P103">
            <v>0</v>
          </cell>
          <cell r="Q103">
            <v>0</v>
          </cell>
          <cell r="R103">
            <v>245</v>
          </cell>
          <cell r="S103">
            <v>151</v>
          </cell>
          <cell r="T103">
            <v>396</v>
          </cell>
          <cell r="V103">
            <v>0</v>
          </cell>
          <cell r="W103">
            <v>0</v>
          </cell>
          <cell r="X103">
            <v>310</v>
          </cell>
          <cell r="Y103">
            <v>184</v>
          </cell>
          <cell r="Z103">
            <v>494</v>
          </cell>
        </row>
        <row r="104">
          <cell r="B104">
            <v>0</v>
          </cell>
          <cell r="C104">
            <v>0</v>
          </cell>
          <cell r="D104">
            <v>2</v>
          </cell>
          <cell r="E104">
            <v>4</v>
          </cell>
          <cell r="F104">
            <v>5</v>
          </cell>
          <cell r="H104">
            <v>0</v>
          </cell>
          <cell r="I104">
            <v>0</v>
          </cell>
          <cell r="J104">
            <v>3</v>
          </cell>
          <cell r="K104">
            <v>7</v>
          </cell>
          <cell r="L104">
            <v>10</v>
          </cell>
          <cell r="P104">
            <v>0</v>
          </cell>
          <cell r="Q104">
            <v>0</v>
          </cell>
          <cell r="R104">
            <v>2</v>
          </cell>
          <cell r="S104">
            <v>4</v>
          </cell>
          <cell r="T104">
            <v>5</v>
          </cell>
          <cell r="V104">
            <v>0</v>
          </cell>
          <cell r="W104">
            <v>0</v>
          </cell>
          <cell r="X104">
            <v>3</v>
          </cell>
          <cell r="Y104">
            <v>7</v>
          </cell>
          <cell r="Z104">
            <v>10</v>
          </cell>
        </row>
        <row r="105">
          <cell r="B105">
            <v>0</v>
          </cell>
          <cell r="C105">
            <v>0</v>
          </cell>
          <cell r="D105">
            <v>702</v>
          </cell>
          <cell r="E105">
            <v>7</v>
          </cell>
          <cell r="F105">
            <v>709</v>
          </cell>
          <cell r="H105">
            <v>0</v>
          </cell>
          <cell r="I105">
            <v>0</v>
          </cell>
          <cell r="J105">
            <v>1204</v>
          </cell>
          <cell r="K105">
            <v>14</v>
          </cell>
          <cell r="L105">
            <v>1218</v>
          </cell>
          <cell r="P105">
            <v>0</v>
          </cell>
          <cell r="Q105">
            <v>0</v>
          </cell>
          <cell r="R105">
            <v>688</v>
          </cell>
          <cell r="S105">
            <v>7</v>
          </cell>
          <cell r="T105">
            <v>695</v>
          </cell>
          <cell r="V105">
            <v>0</v>
          </cell>
          <cell r="W105">
            <v>0</v>
          </cell>
          <cell r="X105">
            <v>1180</v>
          </cell>
          <cell r="Y105">
            <v>14</v>
          </cell>
          <cell r="Z105">
            <v>1194</v>
          </cell>
        </row>
        <row r="106">
          <cell r="B106">
            <v>0</v>
          </cell>
          <cell r="C106">
            <v>49</v>
          </cell>
          <cell r="D106">
            <v>106</v>
          </cell>
          <cell r="E106">
            <v>57</v>
          </cell>
          <cell r="F106">
            <v>212</v>
          </cell>
          <cell r="H106">
            <v>0</v>
          </cell>
          <cell r="I106">
            <v>363</v>
          </cell>
          <cell r="J106">
            <v>1177</v>
          </cell>
          <cell r="K106">
            <v>298</v>
          </cell>
          <cell r="L106">
            <v>1839</v>
          </cell>
          <cell r="P106">
            <v>0</v>
          </cell>
          <cell r="Q106">
            <v>5</v>
          </cell>
          <cell r="R106">
            <v>11</v>
          </cell>
          <cell r="S106">
            <v>30</v>
          </cell>
          <cell r="T106">
            <v>46</v>
          </cell>
          <cell r="V106">
            <v>0</v>
          </cell>
          <cell r="W106">
            <v>178</v>
          </cell>
          <cell r="X106">
            <v>722</v>
          </cell>
          <cell r="Y106">
            <v>141</v>
          </cell>
          <cell r="Z106">
            <v>1041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</row>
        <row r="108">
          <cell r="B108">
            <v>0</v>
          </cell>
          <cell r="C108">
            <v>0</v>
          </cell>
          <cell r="D108">
            <v>713</v>
          </cell>
          <cell r="E108">
            <v>25</v>
          </cell>
          <cell r="F108">
            <v>737</v>
          </cell>
          <cell r="H108">
            <v>0</v>
          </cell>
          <cell r="I108">
            <v>0</v>
          </cell>
          <cell r="J108">
            <v>4861</v>
          </cell>
          <cell r="K108">
            <v>223</v>
          </cell>
          <cell r="L108">
            <v>5085</v>
          </cell>
          <cell r="P108">
            <v>0</v>
          </cell>
          <cell r="Q108">
            <v>0</v>
          </cell>
          <cell r="R108">
            <v>699</v>
          </cell>
          <cell r="S108">
            <v>24</v>
          </cell>
          <cell r="T108">
            <v>723</v>
          </cell>
          <cell r="V108">
            <v>0</v>
          </cell>
          <cell r="W108">
            <v>0</v>
          </cell>
          <cell r="X108">
            <v>4766</v>
          </cell>
          <cell r="Y108">
            <v>219</v>
          </cell>
          <cell r="Z108">
            <v>4985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B110">
            <v>0</v>
          </cell>
          <cell r="C110">
            <v>0</v>
          </cell>
          <cell r="D110">
            <v>1097</v>
          </cell>
          <cell r="E110">
            <v>16</v>
          </cell>
          <cell r="F110">
            <v>1113</v>
          </cell>
          <cell r="H110">
            <v>0</v>
          </cell>
          <cell r="I110">
            <v>0</v>
          </cell>
          <cell r="J110">
            <v>5967</v>
          </cell>
          <cell r="K110">
            <v>16</v>
          </cell>
          <cell r="L110">
            <v>5982</v>
          </cell>
          <cell r="P110">
            <v>0</v>
          </cell>
          <cell r="Q110">
            <v>0</v>
          </cell>
          <cell r="R110">
            <v>1075</v>
          </cell>
          <cell r="S110">
            <v>16</v>
          </cell>
          <cell r="T110">
            <v>1091</v>
          </cell>
          <cell r="V110">
            <v>0</v>
          </cell>
          <cell r="W110">
            <v>0</v>
          </cell>
          <cell r="X110">
            <v>5850</v>
          </cell>
          <cell r="Y110">
            <v>15</v>
          </cell>
          <cell r="Z110">
            <v>5865</v>
          </cell>
        </row>
        <row r="111">
          <cell r="B111">
            <v>0</v>
          </cell>
          <cell r="C111">
            <v>0</v>
          </cell>
          <cell r="D111">
            <v>33219</v>
          </cell>
          <cell r="E111">
            <v>3485</v>
          </cell>
          <cell r="F111">
            <v>36704</v>
          </cell>
          <cell r="H111">
            <v>0</v>
          </cell>
          <cell r="I111">
            <v>0</v>
          </cell>
          <cell r="J111">
            <v>1782</v>
          </cell>
          <cell r="K111">
            <v>34056</v>
          </cell>
          <cell r="L111">
            <v>35838</v>
          </cell>
          <cell r="P111">
            <v>0</v>
          </cell>
          <cell r="Q111">
            <v>0</v>
          </cell>
          <cell r="R111">
            <v>31637</v>
          </cell>
          <cell r="S111">
            <v>3319</v>
          </cell>
          <cell r="T111">
            <v>34956</v>
          </cell>
          <cell r="V111">
            <v>0</v>
          </cell>
          <cell r="W111">
            <v>0</v>
          </cell>
          <cell r="X111">
            <v>1698</v>
          </cell>
          <cell r="Y111">
            <v>32434</v>
          </cell>
          <cell r="Z111">
            <v>34131</v>
          </cell>
        </row>
        <row r="112">
          <cell r="B112">
            <v>0</v>
          </cell>
          <cell r="C112">
            <v>186</v>
          </cell>
          <cell r="D112">
            <v>44631</v>
          </cell>
          <cell r="E112">
            <v>0</v>
          </cell>
          <cell r="F112">
            <v>44817</v>
          </cell>
          <cell r="H112">
            <v>0</v>
          </cell>
          <cell r="I112">
            <v>107</v>
          </cell>
          <cell r="J112">
            <v>24030</v>
          </cell>
          <cell r="K112">
            <v>0</v>
          </cell>
          <cell r="L112">
            <v>24137</v>
          </cell>
          <cell r="P112">
            <v>0</v>
          </cell>
          <cell r="Q112">
            <v>183</v>
          </cell>
          <cell r="R112">
            <v>43755</v>
          </cell>
          <cell r="S112">
            <v>0</v>
          </cell>
          <cell r="T112">
            <v>43938</v>
          </cell>
          <cell r="V112">
            <v>0</v>
          </cell>
          <cell r="W112">
            <v>105</v>
          </cell>
          <cell r="X112">
            <v>23559</v>
          </cell>
          <cell r="Y112">
            <v>0</v>
          </cell>
          <cell r="Z112">
            <v>23664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1</v>
          </cell>
          <cell r="H115">
            <v>0</v>
          </cell>
          <cell r="I115">
            <v>4</v>
          </cell>
          <cell r="J115">
            <v>5</v>
          </cell>
          <cell r="K115">
            <v>0</v>
          </cell>
          <cell r="L115">
            <v>9</v>
          </cell>
          <cell r="P115">
            <v>0</v>
          </cell>
          <cell r="Q115">
            <v>0</v>
          </cell>
          <cell r="R115">
            <v>1</v>
          </cell>
          <cell r="S115">
            <v>0</v>
          </cell>
          <cell r="T115">
            <v>1</v>
          </cell>
          <cell r="V115">
            <v>0</v>
          </cell>
          <cell r="W115">
            <v>4</v>
          </cell>
          <cell r="X115">
            <v>6</v>
          </cell>
          <cell r="Y115">
            <v>0</v>
          </cell>
          <cell r="Z115">
            <v>10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1</v>
          </cell>
          <cell r="H116">
            <v>0</v>
          </cell>
          <cell r="I116">
            <v>1</v>
          </cell>
          <cell r="J116">
            <v>2</v>
          </cell>
          <cell r="K116">
            <v>0</v>
          </cell>
          <cell r="L116">
            <v>4</v>
          </cell>
          <cell r="P116">
            <v>0</v>
          </cell>
          <cell r="Q116">
            <v>0</v>
          </cell>
          <cell r="R116">
            <v>1</v>
          </cell>
          <cell r="S116">
            <v>0</v>
          </cell>
          <cell r="T116">
            <v>1</v>
          </cell>
          <cell r="V116">
            <v>0</v>
          </cell>
          <cell r="W116">
            <v>2</v>
          </cell>
          <cell r="X116">
            <v>4</v>
          </cell>
          <cell r="Y116">
            <v>0</v>
          </cell>
          <cell r="Z116">
            <v>6</v>
          </cell>
        </row>
        <row r="117">
          <cell r="B117">
            <v>0</v>
          </cell>
          <cell r="C117">
            <v>0</v>
          </cell>
          <cell r="D117">
            <v>1</v>
          </cell>
          <cell r="E117">
            <v>0</v>
          </cell>
          <cell r="F117">
            <v>1</v>
          </cell>
          <cell r="H117">
            <v>0</v>
          </cell>
          <cell r="I117">
            <v>3</v>
          </cell>
          <cell r="J117">
            <v>9</v>
          </cell>
          <cell r="K117">
            <v>0</v>
          </cell>
          <cell r="L117">
            <v>12</v>
          </cell>
          <cell r="P117">
            <v>0</v>
          </cell>
          <cell r="Q117">
            <v>0</v>
          </cell>
          <cell r="R117">
            <v>1</v>
          </cell>
          <cell r="S117">
            <v>0</v>
          </cell>
          <cell r="T117">
            <v>1</v>
          </cell>
          <cell r="V117">
            <v>0</v>
          </cell>
          <cell r="W117">
            <v>3</v>
          </cell>
          <cell r="X117">
            <v>10</v>
          </cell>
          <cell r="Y117">
            <v>0</v>
          </cell>
          <cell r="Z117">
            <v>13</v>
          </cell>
        </row>
        <row r="118">
          <cell r="B118">
            <v>0</v>
          </cell>
          <cell r="C118">
            <v>0</v>
          </cell>
          <cell r="D118">
            <v>3</v>
          </cell>
          <cell r="E118">
            <v>0</v>
          </cell>
          <cell r="F118">
            <v>3</v>
          </cell>
          <cell r="H118">
            <v>0</v>
          </cell>
          <cell r="I118">
            <v>0</v>
          </cell>
          <cell r="J118">
            <v>22</v>
          </cell>
          <cell r="K118">
            <v>0</v>
          </cell>
          <cell r="L118">
            <v>22</v>
          </cell>
          <cell r="P118">
            <v>0</v>
          </cell>
          <cell r="Q118">
            <v>0</v>
          </cell>
          <cell r="R118">
            <v>4</v>
          </cell>
          <cell r="S118">
            <v>0</v>
          </cell>
          <cell r="T118">
            <v>4</v>
          </cell>
          <cell r="V118">
            <v>0</v>
          </cell>
          <cell r="W118">
            <v>0</v>
          </cell>
          <cell r="X118">
            <v>40</v>
          </cell>
          <cell r="Y118">
            <v>0</v>
          </cell>
          <cell r="Z118">
            <v>40</v>
          </cell>
        </row>
        <row r="119">
          <cell r="B119">
            <v>0</v>
          </cell>
          <cell r="C119">
            <v>0</v>
          </cell>
          <cell r="D119">
            <v>21</v>
          </cell>
          <cell r="E119">
            <v>0</v>
          </cell>
          <cell r="F119">
            <v>21</v>
          </cell>
          <cell r="H119">
            <v>0</v>
          </cell>
          <cell r="I119">
            <v>0</v>
          </cell>
          <cell r="J119">
            <v>194</v>
          </cell>
          <cell r="K119">
            <v>0</v>
          </cell>
          <cell r="L119">
            <v>194</v>
          </cell>
          <cell r="P119">
            <v>0</v>
          </cell>
          <cell r="Q119">
            <v>0</v>
          </cell>
          <cell r="R119">
            <v>21</v>
          </cell>
          <cell r="S119">
            <v>0</v>
          </cell>
          <cell r="T119">
            <v>21</v>
          </cell>
          <cell r="V119">
            <v>0</v>
          </cell>
          <cell r="W119">
            <v>0</v>
          </cell>
          <cell r="X119">
            <v>188</v>
          </cell>
          <cell r="Y119">
            <v>0</v>
          </cell>
          <cell r="Z119">
            <v>188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1</v>
          </cell>
          <cell r="K120">
            <v>0</v>
          </cell>
          <cell r="L120">
            <v>1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V120">
            <v>0</v>
          </cell>
          <cell r="W120">
            <v>0</v>
          </cell>
          <cell r="X120">
            <v>1</v>
          </cell>
          <cell r="Y120">
            <v>0</v>
          </cell>
          <cell r="Z120">
            <v>1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B122">
            <v>0</v>
          </cell>
          <cell r="C122">
            <v>3</v>
          </cell>
          <cell r="D122">
            <v>29</v>
          </cell>
          <cell r="E122">
            <v>0</v>
          </cell>
          <cell r="F122">
            <v>32</v>
          </cell>
          <cell r="H122">
            <v>0</v>
          </cell>
          <cell r="I122">
            <v>23</v>
          </cell>
          <cell r="J122">
            <v>209</v>
          </cell>
          <cell r="K122">
            <v>0</v>
          </cell>
          <cell r="L122">
            <v>232</v>
          </cell>
          <cell r="P122">
            <v>0</v>
          </cell>
          <cell r="Q122">
            <v>5</v>
          </cell>
          <cell r="R122">
            <v>41</v>
          </cell>
          <cell r="S122">
            <v>0</v>
          </cell>
          <cell r="T122">
            <v>46</v>
          </cell>
          <cell r="V122">
            <v>0</v>
          </cell>
          <cell r="W122">
            <v>34</v>
          </cell>
          <cell r="X122">
            <v>293</v>
          </cell>
          <cell r="Y122">
            <v>0</v>
          </cell>
          <cell r="Z122">
            <v>327</v>
          </cell>
        </row>
        <row r="123">
          <cell r="B123">
            <v>0</v>
          </cell>
          <cell r="C123">
            <v>4</v>
          </cell>
          <cell r="D123">
            <v>9</v>
          </cell>
          <cell r="E123">
            <v>0</v>
          </cell>
          <cell r="F123">
            <v>13</v>
          </cell>
          <cell r="H123">
            <v>0</v>
          </cell>
          <cell r="I123">
            <v>53</v>
          </cell>
          <cell r="J123">
            <v>97</v>
          </cell>
          <cell r="K123">
            <v>3</v>
          </cell>
          <cell r="L123">
            <v>153</v>
          </cell>
          <cell r="P123">
            <v>0</v>
          </cell>
          <cell r="Q123">
            <v>4</v>
          </cell>
          <cell r="R123">
            <v>8</v>
          </cell>
          <cell r="S123">
            <v>0</v>
          </cell>
          <cell r="T123">
            <v>13</v>
          </cell>
          <cell r="V123">
            <v>0</v>
          </cell>
          <cell r="W123">
            <v>54</v>
          </cell>
          <cell r="X123">
            <v>93</v>
          </cell>
          <cell r="Y123">
            <v>3</v>
          </cell>
          <cell r="Z123">
            <v>151</v>
          </cell>
        </row>
        <row r="124">
          <cell r="B124">
            <v>0</v>
          </cell>
          <cell r="C124">
            <v>43</v>
          </cell>
          <cell r="D124">
            <v>81</v>
          </cell>
          <cell r="E124">
            <v>25</v>
          </cell>
          <cell r="F124">
            <v>149</v>
          </cell>
          <cell r="H124">
            <v>0</v>
          </cell>
          <cell r="I124">
            <v>449</v>
          </cell>
          <cell r="J124">
            <v>683</v>
          </cell>
          <cell r="K124">
            <v>199</v>
          </cell>
          <cell r="L124">
            <v>1331</v>
          </cell>
          <cell r="P124">
            <v>0</v>
          </cell>
          <cell r="Q124">
            <v>59</v>
          </cell>
          <cell r="R124">
            <v>114</v>
          </cell>
          <cell r="S124">
            <v>32</v>
          </cell>
          <cell r="T124">
            <v>206</v>
          </cell>
          <cell r="V124">
            <v>0</v>
          </cell>
          <cell r="W124">
            <v>584</v>
          </cell>
          <cell r="X124">
            <v>927</v>
          </cell>
          <cell r="Y124">
            <v>254</v>
          </cell>
          <cell r="Z124">
            <v>1765</v>
          </cell>
        </row>
        <row r="125">
          <cell r="B125">
            <v>0</v>
          </cell>
          <cell r="C125">
            <v>0</v>
          </cell>
          <cell r="D125">
            <v>54</v>
          </cell>
          <cell r="E125">
            <v>0</v>
          </cell>
          <cell r="F125">
            <v>54</v>
          </cell>
          <cell r="H125">
            <v>0</v>
          </cell>
          <cell r="I125">
            <v>0</v>
          </cell>
          <cell r="J125">
            <v>504</v>
          </cell>
          <cell r="K125">
            <v>0</v>
          </cell>
          <cell r="L125">
            <v>504</v>
          </cell>
          <cell r="P125">
            <v>0</v>
          </cell>
          <cell r="Q125">
            <v>0</v>
          </cell>
          <cell r="R125">
            <v>71</v>
          </cell>
          <cell r="S125">
            <v>0</v>
          </cell>
          <cell r="T125">
            <v>71</v>
          </cell>
          <cell r="V125">
            <v>0</v>
          </cell>
          <cell r="W125">
            <v>0</v>
          </cell>
          <cell r="X125">
            <v>622</v>
          </cell>
          <cell r="Y125">
            <v>0</v>
          </cell>
          <cell r="Z125">
            <v>622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B127">
            <v>0</v>
          </cell>
          <cell r="C127">
            <v>21</v>
          </cell>
          <cell r="D127">
            <v>94</v>
          </cell>
          <cell r="E127">
            <v>28</v>
          </cell>
          <cell r="F127">
            <v>143</v>
          </cell>
          <cell r="H127">
            <v>0</v>
          </cell>
          <cell r="I127">
            <v>286</v>
          </cell>
          <cell r="J127">
            <v>1032</v>
          </cell>
          <cell r="K127">
            <v>217</v>
          </cell>
          <cell r="L127">
            <v>1535</v>
          </cell>
          <cell r="P127">
            <v>0</v>
          </cell>
          <cell r="Q127">
            <v>24</v>
          </cell>
          <cell r="R127">
            <v>116</v>
          </cell>
          <cell r="S127">
            <v>31</v>
          </cell>
          <cell r="T127">
            <v>171</v>
          </cell>
          <cell r="V127">
            <v>0</v>
          </cell>
          <cell r="W127">
            <v>322</v>
          </cell>
          <cell r="X127">
            <v>1196</v>
          </cell>
          <cell r="Y127">
            <v>242</v>
          </cell>
          <cell r="Z127">
            <v>1760</v>
          </cell>
        </row>
        <row r="128">
          <cell r="B128">
            <v>0</v>
          </cell>
          <cell r="C128">
            <v>6</v>
          </cell>
          <cell r="D128">
            <v>4</v>
          </cell>
          <cell r="E128">
            <v>0</v>
          </cell>
          <cell r="F128">
            <v>10</v>
          </cell>
          <cell r="H128">
            <v>0</v>
          </cell>
          <cell r="I128">
            <v>82</v>
          </cell>
          <cell r="J128">
            <v>45</v>
          </cell>
          <cell r="K128">
            <v>0</v>
          </cell>
          <cell r="L128">
            <v>127</v>
          </cell>
          <cell r="P128">
            <v>0</v>
          </cell>
          <cell r="Q128">
            <v>7</v>
          </cell>
          <cell r="R128">
            <v>4</v>
          </cell>
          <cell r="S128">
            <v>0</v>
          </cell>
          <cell r="T128">
            <v>11</v>
          </cell>
          <cell r="V128">
            <v>0</v>
          </cell>
          <cell r="W128">
            <v>94</v>
          </cell>
          <cell r="X128">
            <v>46</v>
          </cell>
          <cell r="Y128">
            <v>0</v>
          </cell>
          <cell r="Z128">
            <v>139</v>
          </cell>
        </row>
        <row r="129">
          <cell r="B129">
            <v>0</v>
          </cell>
          <cell r="C129">
            <v>21</v>
          </cell>
          <cell r="D129">
            <v>10</v>
          </cell>
          <cell r="E129">
            <v>13</v>
          </cell>
          <cell r="F129">
            <v>44</v>
          </cell>
          <cell r="H129">
            <v>0</v>
          </cell>
          <cell r="I129">
            <v>290</v>
          </cell>
          <cell r="J129">
            <v>121</v>
          </cell>
          <cell r="K129">
            <v>102</v>
          </cell>
          <cell r="L129">
            <v>513</v>
          </cell>
          <cell r="P129">
            <v>0</v>
          </cell>
          <cell r="Q129">
            <v>24</v>
          </cell>
          <cell r="R129">
            <v>9</v>
          </cell>
          <cell r="S129">
            <v>15</v>
          </cell>
          <cell r="T129">
            <v>49</v>
          </cell>
          <cell r="V129">
            <v>0</v>
          </cell>
          <cell r="W129">
            <v>330</v>
          </cell>
          <cell r="X129">
            <v>113</v>
          </cell>
          <cell r="Y129">
            <v>123</v>
          </cell>
          <cell r="Z129">
            <v>567</v>
          </cell>
        </row>
        <row r="130">
          <cell r="B130">
            <v>0</v>
          </cell>
          <cell r="C130">
            <v>4</v>
          </cell>
          <cell r="D130">
            <v>1</v>
          </cell>
          <cell r="E130">
            <v>0</v>
          </cell>
          <cell r="F130">
            <v>5</v>
          </cell>
          <cell r="H130">
            <v>0</v>
          </cell>
          <cell r="I130">
            <v>46</v>
          </cell>
          <cell r="J130">
            <v>14</v>
          </cell>
          <cell r="K130">
            <v>0</v>
          </cell>
          <cell r="L130">
            <v>59</v>
          </cell>
          <cell r="P130">
            <v>0</v>
          </cell>
          <cell r="Q130">
            <v>4</v>
          </cell>
          <cell r="R130">
            <v>2</v>
          </cell>
          <cell r="S130">
            <v>0</v>
          </cell>
          <cell r="T130">
            <v>6</v>
          </cell>
          <cell r="V130">
            <v>0</v>
          </cell>
          <cell r="W130">
            <v>54</v>
          </cell>
          <cell r="X130">
            <v>15</v>
          </cell>
          <cell r="Y130">
            <v>0</v>
          </cell>
          <cell r="Z130">
            <v>69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</row>
        <row r="132"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1</v>
          </cell>
          <cell r="H132">
            <v>0</v>
          </cell>
          <cell r="I132">
            <v>9</v>
          </cell>
          <cell r="J132">
            <v>4</v>
          </cell>
          <cell r="K132">
            <v>0</v>
          </cell>
          <cell r="L132">
            <v>13</v>
          </cell>
          <cell r="P132">
            <v>0</v>
          </cell>
          <cell r="Q132">
            <v>1</v>
          </cell>
          <cell r="R132">
            <v>0</v>
          </cell>
          <cell r="S132">
            <v>0</v>
          </cell>
          <cell r="T132">
            <v>1</v>
          </cell>
          <cell r="V132">
            <v>0</v>
          </cell>
          <cell r="W132">
            <v>9</v>
          </cell>
          <cell r="X132">
            <v>4</v>
          </cell>
          <cell r="Y132">
            <v>0</v>
          </cell>
          <cell r="Z132">
            <v>13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2</v>
          </cell>
          <cell r="J133">
            <v>2</v>
          </cell>
          <cell r="K133">
            <v>0</v>
          </cell>
          <cell r="L133">
            <v>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V133">
            <v>0</v>
          </cell>
          <cell r="W133">
            <v>2</v>
          </cell>
          <cell r="X133">
            <v>2</v>
          </cell>
          <cell r="Y133">
            <v>0</v>
          </cell>
          <cell r="Z133">
            <v>4</v>
          </cell>
        </row>
        <row r="134">
          <cell r="B134">
            <v>0</v>
          </cell>
          <cell r="C134">
            <v>1</v>
          </cell>
          <cell r="D134">
            <v>0</v>
          </cell>
          <cell r="E134">
            <v>0</v>
          </cell>
          <cell r="F134">
            <v>1</v>
          </cell>
          <cell r="H134">
            <v>0</v>
          </cell>
          <cell r="I134">
            <v>8</v>
          </cell>
          <cell r="J134">
            <v>3</v>
          </cell>
          <cell r="K134">
            <v>0</v>
          </cell>
          <cell r="L134">
            <v>10</v>
          </cell>
          <cell r="P134">
            <v>0</v>
          </cell>
          <cell r="Q134">
            <v>1</v>
          </cell>
          <cell r="R134">
            <v>1</v>
          </cell>
          <cell r="S134">
            <v>0</v>
          </cell>
          <cell r="T134">
            <v>2</v>
          </cell>
          <cell r="V134">
            <v>0</v>
          </cell>
          <cell r="W134">
            <v>10</v>
          </cell>
          <cell r="X134">
            <v>4</v>
          </cell>
          <cell r="Y134">
            <v>0</v>
          </cell>
          <cell r="Z134">
            <v>14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1</v>
          </cell>
          <cell r="H138">
            <v>0</v>
          </cell>
          <cell r="I138">
            <v>2</v>
          </cell>
          <cell r="J138">
            <v>3</v>
          </cell>
          <cell r="K138">
            <v>0</v>
          </cell>
          <cell r="L138">
            <v>5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</v>
          </cell>
          <cell r="V138">
            <v>0</v>
          </cell>
          <cell r="W138">
            <v>2</v>
          </cell>
          <cell r="X138">
            <v>3</v>
          </cell>
          <cell r="Y138">
            <v>0</v>
          </cell>
          <cell r="Z138">
            <v>5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B142">
            <v>0</v>
          </cell>
          <cell r="C142">
            <v>0</v>
          </cell>
          <cell r="D142">
            <v>2</v>
          </cell>
          <cell r="E142">
            <v>0</v>
          </cell>
          <cell r="F142">
            <v>2</v>
          </cell>
          <cell r="H142">
            <v>0</v>
          </cell>
          <cell r="I142">
            <v>1</v>
          </cell>
          <cell r="J142">
            <v>27</v>
          </cell>
          <cell r="K142">
            <v>0</v>
          </cell>
          <cell r="L142">
            <v>29</v>
          </cell>
          <cell r="P142">
            <v>0</v>
          </cell>
          <cell r="Q142">
            <v>0</v>
          </cell>
          <cell r="R142">
            <v>2</v>
          </cell>
          <cell r="S142">
            <v>0</v>
          </cell>
          <cell r="T142">
            <v>2</v>
          </cell>
          <cell r="V142">
            <v>0</v>
          </cell>
          <cell r="W142">
            <v>0</v>
          </cell>
          <cell r="X142">
            <v>25</v>
          </cell>
          <cell r="Y142">
            <v>0</v>
          </cell>
          <cell r="Z142">
            <v>25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B148">
            <v>0</v>
          </cell>
          <cell r="C148">
            <v>0</v>
          </cell>
          <cell r="D148">
            <v>11</v>
          </cell>
          <cell r="E148">
            <v>3</v>
          </cell>
          <cell r="F148">
            <v>14</v>
          </cell>
          <cell r="H148">
            <v>0</v>
          </cell>
          <cell r="I148">
            <v>0</v>
          </cell>
          <cell r="J148">
            <v>121</v>
          </cell>
          <cell r="K148">
            <v>53</v>
          </cell>
          <cell r="L148">
            <v>173</v>
          </cell>
          <cell r="P148">
            <v>0</v>
          </cell>
          <cell r="Q148">
            <v>0</v>
          </cell>
          <cell r="R148">
            <v>12</v>
          </cell>
          <cell r="S148">
            <v>0</v>
          </cell>
          <cell r="T148">
            <v>13</v>
          </cell>
          <cell r="V148">
            <v>0</v>
          </cell>
          <cell r="W148">
            <v>0</v>
          </cell>
          <cell r="X148">
            <v>128</v>
          </cell>
          <cell r="Y148">
            <v>43</v>
          </cell>
          <cell r="Z148">
            <v>171</v>
          </cell>
        </row>
        <row r="149">
          <cell r="B149">
            <v>0</v>
          </cell>
          <cell r="C149">
            <v>0</v>
          </cell>
          <cell r="D149">
            <v>7</v>
          </cell>
          <cell r="E149">
            <v>1</v>
          </cell>
          <cell r="F149">
            <v>8</v>
          </cell>
          <cell r="H149">
            <v>0</v>
          </cell>
          <cell r="I149">
            <v>0</v>
          </cell>
          <cell r="J149">
            <v>131</v>
          </cell>
          <cell r="K149">
            <v>5</v>
          </cell>
          <cell r="L149">
            <v>136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>
            <v>1</v>
          </cell>
          <cell r="V149">
            <v>0</v>
          </cell>
          <cell r="W149">
            <v>0</v>
          </cell>
          <cell r="X149">
            <v>84</v>
          </cell>
          <cell r="Y149">
            <v>6</v>
          </cell>
          <cell r="Z149">
            <v>90</v>
          </cell>
        </row>
        <row r="150">
          <cell r="B150">
            <v>0</v>
          </cell>
          <cell r="C150">
            <v>0</v>
          </cell>
          <cell r="D150">
            <v>27</v>
          </cell>
          <cell r="E150">
            <v>1</v>
          </cell>
          <cell r="F150">
            <v>28</v>
          </cell>
          <cell r="H150">
            <v>0</v>
          </cell>
          <cell r="I150">
            <v>0</v>
          </cell>
          <cell r="J150">
            <v>264</v>
          </cell>
          <cell r="K150">
            <v>7</v>
          </cell>
          <cell r="L150">
            <v>271</v>
          </cell>
          <cell r="P150">
            <v>0</v>
          </cell>
          <cell r="Q150">
            <v>0</v>
          </cell>
          <cell r="R150">
            <v>39</v>
          </cell>
          <cell r="S150">
            <v>1</v>
          </cell>
          <cell r="T150">
            <v>40</v>
          </cell>
          <cell r="V150">
            <v>0</v>
          </cell>
          <cell r="W150">
            <v>0</v>
          </cell>
          <cell r="X150">
            <v>360</v>
          </cell>
          <cell r="Y150">
            <v>9</v>
          </cell>
          <cell r="Z150">
            <v>369</v>
          </cell>
        </row>
        <row r="151">
          <cell r="B151">
            <v>0</v>
          </cell>
          <cell r="C151">
            <v>0</v>
          </cell>
          <cell r="D151">
            <v>416</v>
          </cell>
          <cell r="E151">
            <v>7</v>
          </cell>
          <cell r="F151">
            <v>423</v>
          </cell>
          <cell r="H151">
            <v>0</v>
          </cell>
          <cell r="I151">
            <v>0</v>
          </cell>
          <cell r="J151">
            <v>5034</v>
          </cell>
          <cell r="K151">
            <v>57</v>
          </cell>
          <cell r="L151">
            <v>5091</v>
          </cell>
          <cell r="P151">
            <v>0</v>
          </cell>
          <cell r="Q151">
            <v>0</v>
          </cell>
          <cell r="R151">
            <v>408</v>
          </cell>
          <cell r="S151">
            <v>9</v>
          </cell>
          <cell r="T151">
            <v>416</v>
          </cell>
          <cell r="V151">
            <v>0</v>
          </cell>
          <cell r="W151">
            <v>0</v>
          </cell>
          <cell r="X151">
            <v>4935</v>
          </cell>
          <cell r="Y151">
            <v>66</v>
          </cell>
          <cell r="Z151">
            <v>5002</v>
          </cell>
        </row>
        <row r="152">
          <cell r="B152">
            <v>0</v>
          </cell>
          <cell r="C152">
            <v>0</v>
          </cell>
          <cell r="D152">
            <v>367</v>
          </cell>
          <cell r="E152">
            <v>7</v>
          </cell>
          <cell r="F152">
            <v>374</v>
          </cell>
          <cell r="H152">
            <v>0</v>
          </cell>
          <cell r="I152">
            <v>0</v>
          </cell>
          <cell r="J152">
            <v>4441</v>
          </cell>
          <cell r="K152">
            <v>58</v>
          </cell>
          <cell r="L152">
            <v>4499</v>
          </cell>
          <cell r="P152">
            <v>0</v>
          </cell>
          <cell r="Q152">
            <v>0</v>
          </cell>
          <cell r="R152">
            <v>363</v>
          </cell>
          <cell r="S152">
            <v>9</v>
          </cell>
          <cell r="T152">
            <v>372</v>
          </cell>
          <cell r="V152">
            <v>0</v>
          </cell>
          <cell r="W152">
            <v>0</v>
          </cell>
          <cell r="X152">
            <v>4397</v>
          </cell>
          <cell r="Y152">
            <v>68</v>
          </cell>
          <cell r="Z152">
            <v>4465</v>
          </cell>
        </row>
        <row r="153">
          <cell r="B153">
            <v>0</v>
          </cell>
          <cell r="C153">
            <v>1</v>
          </cell>
          <cell r="D153">
            <v>1</v>
          </cell>
          <cell r="E153">
            <v>1</v>
          </cell>
          <cell r="F153">
            <v>3</v>
          </cell>
          <cell r="H153">
            <v>0</v>
          </cell>
          <cell r="I153">
            <v>9</v>
          </cell>
          <cell r="J153">
            <v>15</v>
          </cell>
          <cell r="K153">
            <v>9</v>
          </cell>
          <cell r="L153">
            <v>33</v>
          </cell>
          <cell r="P153">
            <v>0</v>
          </cell>
          <cell r="Q153">
            <v>1</v>
          </cell>
          <cell r="R153">
            <v>2</v>
          </cell>
          <cell r="S153">
            <v>1</v>
          </cell>
          <cell r="T153">
            <v>4</v>
          </cell>
          <cell r="V153">
            <v>0</v>
          </cell>
          <cell r="W153">
            <v>11</v>
          </cell>
          <cell r="X153">
            <v>17</v>
          </cell>
          <cell r="Y153">
            <v>12</v>
          </cell>
          <cell r="Z153">
            <v>39</v>
          </cell>
        </row>
        <row r="154">
          <cell r="B154">
            <v>0</v>
          </cell>
          <cell r="C154">
            <v>0</v>
          </cell>
          <cell r="D154">
            <v>6</v>
          </cell>
          <cell r="E154">
            <v>1</v>
          </cell>
          <cell r="F154">
            <v>6</v>
          </cell>
          <cell r="H154">
            <v>0</v>
          </cell>
          <cell r="I154">
            <v>0</v>
          </cell>
          <cell r="J154">
            <v>219</v>
          </cell>
          <cell r="K154">
            <v>6</v>
          </cell>
          <cell r="L154">
            <v>226</v>
          </cell>
          <cell r="P154">
            <v>0</v>
          </cell>
          <cell r="Q154">
            <v>0</v>
          </cell>
          <cell r="R154">
            <v>0</v>
          </cell>
          <cell r="S154">
            <v>1</v>
          </cell>
          <cell r="T154">
            <v>1</v>
          </cell>
          <cell r="V154">
            <v>0</v>
          </cell>
          <cell r="W154">
            <v>0</v>
          </cell>
          <cell r="X154">
            <v>214</v>
          </cell>
          <cell r="Y154">
            <v>8</v>
          </cell>
          <cell r="Z154">
            <v>222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B156">
            <v>0</v>
          </cell>
          <cell r="C156">
            <v>0</v>
          </cell>
          <cell r="D156">
            <v>2</v>
          </cell>
          <cell r="E156">
            <v>0</v>
          </cell>
          <cell r="F156">
            <v>2</v>
          </cell>
          <cell r="H156">
            <v>0</v>
          </cell>
          <cell r="I156">
            <v>0</v>
          </cell>
          <cell r="J156">
            <v>14</v>
          </cell>
          <cell r="K156">
            <v>0</v>
          </cell>
          <cell r="L156">
            <v>14</v>
          </cell>
          <cell r="P156">
            <v>0</v>
          </cell>
          <cell r="Q156">
            <v>0</v>
          </cell>
          <cell r="R156">
            <v>2</v>
          </cell>
          <cell r="S156">
            <v>0</v>
          </cell>
          <cell r="T156">
            <v>2</v>
          </cell>
          <cell r="V156">
            <v>0</v>
          </cell>
          <cell r="W156">
            <v>0</v>
          </cell>
          <cell r="X156">
            <v>20</v>
          </cell>
          <cell r="Y156">
            <v>0</v>
          </cell>
          <cell r="Z156">
            <v>20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2</v>
          </cell>
          <cell r="F157">
            <v>2</v>
          </cell>
          <cell r="H157">
            <v>0</v>
          </cell>
          <cell r="I157">
            <v>0</v>
          </cell>
          <cell r="J157">
            <v>3</v>
          </cell>
          <cell r="K157">
            <v>41</v>
          </cell>
          <cell r="L157">
            <v>44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45</v>
          </cell>
          <cell r="Z157">
            <v>45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</row>
        <row r="159">
          <cell r="B159">
            <v>0</v>
          </cell>
          <cell r="C159">
            <v>0</v>
          </cell>
          <cell r="D159">
            <v>1</v>
          </cell>
          <cell r="E159">
            <v>0</v>
          </cell>
          <cell r="F159">
            <v>1</v>
          </cell>
          <cell r="H159">
            <v>0</v>
          </cell>
          <cell r="I159">
            <v>0</v>
          </cell>
          <cell r="J159">
            <v>11</v>
          </cell>
          <cell r="K159">
            <v>0</v>
          </cell>
          <cell r="L159">
            <v>11</v>
          </cell>
          <cell r="P159">
            <v>0</v>
          </cell>
          <cell r="Q159">
            <v>0</v>
          </cell>
          <cell r="R159">
            <v>1</v>
          </cell>
          <cell r="S159">
            <v>0</v>
          </cell>
          <cell r="T159">
            <v>1</v>
          </cell>
          <cell r="V159">
            <v>0</v>
          </cell>
          <cell r="W159">
            <v>0</v>
          </cell>
          <cell r="X159">
            <v>11</v>
          </cell>
          <cell r="Y159">
            <v>0</v>
          </cell>
          <cell r="Z159">
            <v>11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I162">
            <v>0</v>
          </cell>
          <cell r="J162">
            <v>1</v>
          </cell>
          <cell r="K162">
            <v>0</v>
          </cell>
          <cell r="L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X162">
            <v>1</v>
          </cell>
          <cell r="Y162">
            <v>0</v>
          </cell>
          <cell r="Z162">
            <v>1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3</v>
          </cell>
          <cell r="F165">
            <v>3</v>
          </cell>
          <cell r="H165">
            <v>0</v>
          </cell>
          <cell r="I165">
            <v>0</v>
          </cell>
          <cell r="J165">
            <v>0</v>
          </cell>
          <cell r="K165">
            <v>60</v>
          </cell>
          <cell r="L165">
            <v>60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49</v>
          </cell>
          <cell r="Z165">
            <v>49</v>
          </cell>
        </row>
        <row r="166">
          <cell r="B166">
            <v>0</v>
          </cell>
          <cell r="C166">
            <v>0</v>
          </cell>
          <cell r="D166">
            <v>1</v>
          </cell>
          <cell r="E166">
            <v>1</v>
          </cell>
          <cell r="F166">
            <v>3</v>
          </cell>
          <cell r="H166">
            <v>0</v>
          </cell>
          <cell r="I166">
            <v>0</v>
          </cell>
          <cell r="J166">
            <v>43</v>
          </cell>
          <cell r="K166">
            <v>11</v>
          </cell>
          <cell r="L166">
            <v>54</v>
          </cell>
          <cell r="P166">
            <v>0</v>
          </cell>
          <cell r="Q166">
            <v>0</v>
          </cell>
          <cell r="R166">
            <v>0</v>
          </cell>
          <cell r="S166">
            <v>2</v>
          </cell>
          <cell r="T166">
            <v>2</v>
          </cell>
          <cell r="V166">
            <v>0</v>
          </cell>
          <cell r="W166">
            <v>0</v>
          </cell>
          <cell r="X166">
            <v>41</v>
          </cell>
          <cell r="Y166">
            <v>13</v>
          </cell>
          <cell r="Z166">
            <v>53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</row>
        <row r="168">
          <cell r="B168">
            <v>0</v>
          </cell>
          <cell r="C168">
            <v>0</v>
          </cell>
          <cell r="D168">
            <v>1</v>
          </cell>
          <cell r="E168">
            <v>1</v>
          </cell>
          <cell r="F168">
            <v>2</v>
          </cell>
          <cell r="H168">
            <v>0</v>
          </cell>
          <cell r="I168">
            <v>0</v>
          </cell>
          <cell r="J168">
            <v>13</v>
          </cell>
          <cell r="K168">
            <v>18</v>
          </cell>
          <cell r="L168">
            <v>31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V168">
            <v>0</v>
          </cell>
          <cell r="W168">
            <v>0</v>
          </cell>
          <cell r="X168">
            <v>11</v>
          </cell>
          <cell r="Y168">
            <v>10</v>
          </cell>
          <cell r="Z168">
            <v>21</v>
          </cell>
        </row>
        <row r="169">
          <cell r="B169">
            <v>0</v>
          </cell>
          <cell r="C169">
            <v>0</v>
          </cell>
          <cell r="D169">
            <v>1</v>
          </cell>
          <cell r="E169">
            <v>0</v>
          </cell>
          <cell r="F169">
            <v>1</v>
          </cell>
          <cell r="H169">
            <v>0</v>
          </cell>
          <cell r="I169">
            <v>5</v>
          </cell>
          <cell r="J169">
            <v>14</v>
          </cell>
          <cell r="K169">
            <v>4</v>
          </cell>
          <cell r="L169">
            <v>24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1</v>
          </cell>
          <cell r="V169">
            <v>0</v>
          </cell>
          <cell r="W169">
            <v>6</v>
          </cell>
          <cell r="X169">
            <v>11</v>
          </cell>
          <cell r="Y169">
            <v>4</v>
          </cell>
          <cell r="Z169">
            <v>21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I171">
            <v>0</v>
          </cell>
          <cell r="J171">
            <v>1</v>
          </cell>
          <cell r="K171">
            <v>0</v>
          </cell>
          <cell r="L171">
            <v>1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V171">
            <v>0</v>
          </cell>
          <cell r="W171">
            <v>0</v>
          </cell>
          <cell r="X171">
            <v>1</v>
          </cell>
          <cell r="Y171">
            <v>0</v>
          </cell>
          <cell r="Z171">
            <v>1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H172">
            <v>0</v>
          </cell>
          <cell r="I172">
            <v>0</v>
          </cell>
          <cell r="J172">
            <v>2</v>
          </cell>
          <cell r="K172">
            <v>0</v>
          </cell>
          <cell r="L172">
            <v>2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V172">
            <v>0</v>
          </cell>
          <cell r="W172">
            <v>0</v>
          </cell>
          <cell r="X172">
            <v>1</v>
          </cell>
          <cell r="Y172">
            <v>0</v>
          </cell>
          <cell r="Z172">
            <v>1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H173">
            <v>0</v>
          </cell>
          <cell r="I173">
            <v>0</v>
          </cell>
          <cell r="J173">
            <v>1</v>
          </cell>
          <cell r="K173">
            <v>3</v>
          </cell>
          <cell r="L173">
            <v>4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1</v>
          </cell>
          <cell r="V173">
            <v>0</v>
          </cell>
          <cell r="W173">
            <v>0</v>
          </cell>
          <cell r="X173">
            <v>1</v>
          </cell>
          <cell r="Y173">
            <v>3</v>
          </cell>
          <cell r="Z173">
            <v>4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I176">
            <v>0</v>
          </cell>
          <cell r="J176">
            <v>1</v>
          </cell>
          <cell r="K176">
            <v>3</v>
          </cell>
          <cell r="L176">
            <v>3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3</v>
          </cell>
          <cell r="Z176">
            <v>3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V178">
            <v>0</v>
          </cell>
          <cell r="W178">
            <v>0</v>
          </cell>
          <cell r="X178">
            <v>1</v>
          </cell>
          <cell r="Y178">
            <v>0</v>
          </cell>
          <cell r="Z178">
            <v>1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H179">
            <v>0</v>
          </cell>
          <cell r="I179">
            <v>0</v>
          </cell>
          <cell r="J179">
            <v>1</v>
          </cell>
          <cell r="K179">
            <v>0</v>
          </cell>
          <cell r="L179">
            <v>2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V179">
            <v>0</v>
          </cell>
          <cell r="W179">
            <v>0</v>
          </cell>
          <cell r="X179">
            <v>1</v>
          </cell>
          <cell r="Y179">
            <v>0</v>
          </cell>
          <cell r="Z179">
            <v>2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H181">
            <v>0</v>
          </cell>
          <cell r="I181">
            <v>0</v>
          </cell>
          <cell r="J181">
            <v>2</v>
          </cell>
          <cell r="K181">
            <v>0</v>
          </cell>
          <cell r="L181">
            <v>2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V181">
            <v>0</v>
          </cell>
          <cell r="W181">
            <v>0</v>
          </cell>
          <cell r="X181">
            <v>2</v>
          </cell>
          <cell r="Y181">
            <v>0</v>
          </cell>
          <cell r="Z181">
            <v>2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B183">
            <v>0</v>
          </cell>
          <cell r="C183">
            <v>0</v>
          </cell>
          <cell r="D183">
            <v>1</v>
          </cell>
          <cell r="E183">
            <v>0</v>
          </cell>
          <cell r="F183">
            <v>1</v>
          </cell>
          <cell r="H183">
            <v>0</v>
          </cell>
          <cell r="I183">
            <v>0</v>
          </cell>
          <cell r="J183">
            <v>5</v>
          </cell>
          <cell r="K183">
            <v>0</v>
          </cell>
          <cell r="L183">
            <v>5</v>
          </cell>
          <cell r="P183">
            <v>0</v>
          </cell>
          <cell r="Q183">
            <v>0</v>
          </cell>
          <cell r="R183">
            <v>1</v>
          </cell>
          <cell r="S183">
            <v>0</v>
          </cell>
          <cell r="T183">
            <v>1</v>
          </cell>
          <cell r="V183">
            <v>0</v>
          </cell>
          <cell r="W183">
            <v>0</v>
          </cell>
          <cell r="X183">
            <v>5</v>
          </cell>
          <cell r="Y183">
            <v>0</v>
          </cell>
          <cell r="Z183">
            <v>5</v>
          </cell>
        </row>
        <row r="184">
          <cell r="B184">
            <v>0</v>
          </cell>
          <cell r="C184">
            <v>0</v>
          </cell>
          <cell r="D184">
            <v>1</v>
          </cell>
          <cell r="E184">
            <v>0</v>
          </cell>
          <cell r="F184">
            <v>1</v>
          </cell>
          <cell r="H184">
            <v>0</v>
          </cell>
          <cell r="I184">
            <v>0</v>
          </cell>
          <cell r="J184">
            <v>15</v>
          </cell>
          <cell r="K184">
            <v>0</v>
          </cell>
          <cell r="L184">
            <v>15</v>
          </cell>
          <cell r="P184">
            <v>0</v>
          </cell>
          <cell r="Q184">
            <v>0</v>
          </cell>
          <cell r="R184">
            <v>1</v>
          </cell>
          <cell r="S184">
            <v>0</v>
          </cell>
          <cell r="T184">
            <v>1</v>
          </cell>
          <cell r="V184">
            <v>0</v>
          </cell>
          <cell r="W184">
            <v>0</v>
          </cell>
          <cell r="X184">
            <v>14</v>
          </cell>
          <cell r="Y184">
            <v>0</v>
          </cell>
          <cell r="Z184">
            <v>14</v>
          </cell>
        </row>
        <row r="185">
          <cell r="B185">
            <v>0</v>
          </cell>
          <cell r="C185">
            <v>0</v>
          </cell>
          <cell r="D185">
            <v>56</v>
          </cell>
          <cell r="E185">
            <v>0</v>
          </cell>
          <cell r="F185">
            <v>56</v>
          </cell>
          <cell r="H185">
            <v>0</v>
          </cell>
          <cell r="I185">
            <v>0</v>
          </cell>
          <cell r="J185">
            <v>672</v>
          </cell>
          <cell r="K185">
            <v>0</v>
          </cell>
          <cell r="L185">
            <v>672</v>
          </cell>
          <cell r="P185">
            <v>0</v>
          </cell>
          <cell r="Q185">
            <v>0</v>
          </cell>
          <cell r="R185">
            <v>55</v>
          </cell>
          <cell r="S185">
            <v>0</v>
          </cell>
          <cell r="T185">
            <v>55</v>
          </cell>
          <cell r="V185">
            <v>0</v>
          </cell>
          <cell r="W185">
            <v>0</v>
          </cell>
          <cell r="X185">
            <v>659</v>
          </cell>
          <cell r="Y185">
            <v>0</v>
          </cell>
          <cell r="Z185">
            <v>659</v>
          </cell>
        </row>
        <row r="188">
          <cell r="B188">
            <v>0</v>
          </cell>
          <cell r="C188">
            <v>2</v>
          </cell>
          <cell r="D188">
            <v>3</v>
          </cell>
          <cell r="E188">
            <v>9</v>
          </cell>
          <cell r="F188">
            <v>14</v>
          </cell>
          <cell r="H188">
            <v>0</v>
          </cell>
          <cell r="I188">
            <v>3</v>
          </cell>
          <cell r="J188">
            <v>5</v>
          </cell>
          <cell r="K188">
            <v>18</v>
          </cell>
          <cell r="L188">
            <v>27</v>
          </cell>
          <cell r="P188">
            <v>0</v>
          </cell>
          <cell r="Q188">
            <v>1</v>
          </cell>
          <cell r="R188">
            <v>3</v>
          </cell>
          <cell r="S188">
            <v>10</v>
          </cell>
          <cell r="T188">
            <v>14</v>
          </cell>
          <cell r="V188">
            <v>0</v>
          </cell>
          <cell r="W188">
            <v>2</v>
          </cell>
          <cell r="X188">
            <v>4</v>
          </cell>
          <cell r="Y188">
            <v>21</v>
          </cell>
          <cell r="Z188">
            <v>27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B190">
            <v>0</v>
          </cell>
          <cell r="C190">
            <v>2</v>
          </cell>
          <cell r="D190">
            <v>21</v>
          </cell>
          <cell r="E190">
            <v>0</v>
          </cell>
          <cell r="F190">
            <v>23</v>
          </cell>
          <cell r="H190">
            <v>0</v>
          </cell>
          <cell r="I190">
            <v>4</v>
          </cell>
          <cell r="J190">
            <v>59</v>
          </cell>
          <cell r="K190">
            <v>0</v>
          </cell>
          <cell r="L190">
            <v>63</v>
          </cell>
          <cell r="P190">
            <v>0</v>
          </cell>
          <cell r="Q190">
            <v>0</v>
          </cell>
          <cell r="R190">
            <v>27</v>
          </cell>
          <cell r="S190">
            <v>0</v>
          </cell>
          <cell r="T190">
            <v>27</v>
          </cell>
          <cell r="V190">
            <v>0</v>
          </cell>
          <cell r="W190">
            <v>0</v>
          </cell>
          <cell r="X190">
            <v>79</v>
          </cell>
          <cell r="Y190">
            <v>0</v>
          </cell>
          <cell r="Z190">
            <v>79</v>
          </cell>
        </row>
        <row r="191">
          <cell r="B191">
            <v>0</v>
          </cell>
          <cell r="C191">
            <v>0</v>
          </cell>
          <cell r="D191">
            <v>3</v>
          </cell>
          <cell r="E191">
            <v>0</v>
          </cell>
          <cell r="F191">
            <v>3</v>
          </cell>
          <cell r="H191">
            <v>0</v>
          </cell>
          <cell r="I191">
            <v>0</v>
          </cell>
          <cell r="J191">
            <v>7</v>
          </cell>
          <cell r="K191">
            <v>0</v>
          </cell>
          <cell r="L191">
            <v>7</v>
          </cell>
          <cell r="P191">
            <v>0</v>
          </cell>
          <cell r="Q191">
            <v>0</v>
          </cell>
          <cell r="R191">
            <v>6</v>
          </cell>
          <cell r="S191">
            <v>0</v>
          </cell>
          <cell r="T191">
            <v>6</v>
          </cell>
          <cell r="V191">
            <v>0</v>
          </cell>
          <cell r="W191">
            <v>0</v>
          </cell>
          <cell r="X191">
            <v>12</v>
          </cell>
          <cell r="Y191">
            <v>0</v>
          </cell>
          <cell r="Z191">
            <v>12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B195">
            <v>0</v>
          </cell>
          <cell r="C195">
            <v>1</v>
          </cell>
          <cell r="D195">
            <v>95</v>
          </cell>
          <cell r="E195">
            <v>0</v>
          </cell>
          <cell r="F195">
            <v>96</v>
          </cell>
          <cell r="H195">
            <v>0</v>
          </cell>
          <cell r="I195">
            <v>1</v>
          </cell>
          <cell r="J195">
            <v>275</v>
          </cell>
          <cell r="K195">
            <v>0</v>
          </cell>
          <cell r="L195">
            <v>276</v>
          </cell>
          <cell r="P195">
            <v>0</v>
          </cell>
          <cell r="Q195">
            <v>0</v>
          </cell>
          <cell r="R195">
            <v>133</v>
          </cell>
          <cell r="S195">
            <v>0</v>
          </cell>
          <cell r="T195">
            <v>133</v>
          </cell>
          <cell r="V195">
            <v>0</v>
          </cell>
          <cell r="W195">
            <v>0</v>
          </cell>
          <cell r="X195">
            <v>391</v>
          </cell>
          <cell r="Y195">
            <v>0</v>
          </cell>
          <cell r="Z195">
            <v>391</v>
          </cell>
        </row>
        <row r="196">
          <cell r="B196">
            <v>0</v>
          </cell>
          <cell r="C196">
            <v>0</v>
          </cell>
          <cell r="D196">
            <v>6</v>
          </cell>
          <cell r="E196">
            <v>0</v>
          </cell>
          <cell r="F196">
            <v>6</v>
          </cell>
          <cell r="H196">
            <v>0</v>
          </cell>
          <cell r="I196">
            <v>1</v>
          </cell>
          <cell r="J196">
            <v>13</v>
          </cell>
          <cell r="K196">
            <v>0</v>
          </cell>
          <cell r="L196">
            <v>14</v>
          </cell>
          <cell r="P196">
            <v>0</v>
          </cell>
          <cell r="Q196">
            <v>0</v>
          </cell>
          <cell r="R196">
            <v>6</v>
          </cell>
          <cell r="S196">
            <v>0</v>
          </cell>
          <cell r="T196">
            <v>6</v>
          </cell>
          <cell r="V196">
            <v>0</v>
          </cell>
          <cell r="W196">
            <v>0</v>
          </cell>
          <cell r="X196">
            <v>15</v>
          </cell>
          <cell r="Y196">
            <v>0</v>
          </cell>
          <cell r="Z196">
            <v>15</v>
          </cell>
        </row>
        <row r="197">
          <cell r="B197">
            <v>0</v>
          </cell>
          <cell r="C197">
            <v>0</v>
          </cell>
          <cell r="D197">
            <v>14</v>
          </cell>
          <cell r="E197">
            <v>0</v>
          </cell>
          <cell r="F197">
            <v>14</v>
          </cell>
          <cell r="H197">
            <v>0</v>
          </cell>
          <cell r="I197">
            <v>0</v>
          </cell>
          <cell r="J197">
            <v>35</v>
          </cell>
          <cell r="K197">
            <v>0</v>
          </cell>
          <cell r="L197">
            <v>35</v>
          </cell>
          <cell r="P197">
            <v>0</v>
          </cell>
          <cell r="Q197">
            <v>0</v>
          </cell>
          <cell r="R197">
            <v>19</v>
          </cell>
          <cell r="S197">
            <v>0</v>
          </cell>
          <cell r="T197">
            <v>19</v>
          </cell>
          <cell r="V197">
            <v>0</v>
          </cell>
          <cell r="W197">
            <v>0</v>
          </cell>
          <cell r="X197">
            <v>50</v>
          </cell>
          <cell r="Y197">
            <v>0</v>
          </cell>
          <cell r="Z197">
            <v>50</v>
          </cell>
        </row>
        <row r="198">
          <cell r="B198">
            <v>0</v>
          </cell>
          <cell r="C198">
            <v>0</v>
          </cell>
          <cell r="D198">
            <v>10</v>
          </cell>
          <cell r="E198">
            <v>0</v>
          </cell>
          <cell r="F198">
            <v>10</v>
          </cell>
          <cell r="H198">
            <v>0</v>
          </cell>
          <cell r="I198">
            <v>0</v>
          </cell>
          <cell r="J198">
            <v>23</v>
          </cell>
          <cell r="K198">
            <v>0</v>
          </cell>
          <cell r="L198">
            <v>23</v>
          </cell>
          <cell r="P198">
            <v>0</v>
          </cell>
          <cell r="Q198">
            <v>0</v>
          </cell>
          <cell r="R198">
            <v>13</v>
          </cell>
          <cell r="S198">
            <v>0</v>
          </cell>
          <cell r="T198">
            <v>13</v>
          </cell>
          <cell r="V198">
            <v>0</v>
          </cell>
          <cell r="W198">
            <v>0</v>
          </cell>
          <cell r="X198">
            <v>30</v>
          </cell>
          <cell r="Y198">
            <v>0</v>
          </cell>
          <cell r="Z198">
            <v>30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B200">
            <v>0</v>
          </cell>
          <cell r="C200">
            <v>4</v>
          </cell>
          <cell r="D200">
            <v>8</v>
          </cell>
          <cell r="E200">
            <v>6</v>
          </cell>
          <cell r="F200">
            <v>18</v>
          </cell>
          <cell r="H200">
            <v>0</v>
          </cell>
          <cell r="I200">
            <v>6</v>
          </cell>
          <cell r="J200">
            <v>14</v>
          </cell>
          <cell r="K200">
            <v>17</v>
          </cell>
          <cell r="L200">
            <v>38</v>
          </cell>
          <cell r="P200">
            <v>0</v>
          </cell>
          <cell r="Q200">
            <v>4</v>
          </cell>
          <cell r="R200">
            <v>10</v>
          </cell>
          <cell r="S200">
            <v>7</v>
          </cell>
          <cell r="T200">
            <v>21</v>
          </cell>
          <cell r="V200">
            <v>0</v>
          </cell>
          <cell r="W200">
            <v>8</v>
          </cell>
          <cell r="X200">
            <v>18</v>
          </cell>
          <cell r="Y200">
            <v>20</v>
          </cell>
          <cell r="Z200">
            <v>46</v>
          </cell>
        </row>
        <row r="201"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1</v>
          </cell>
          <cell r="H201">
            <v>0</v>
          </cell>
          <cell r="I201">
            <v>3</v>
          </cell>
          <cell r="J201">
            <v>0</v>
          </cell>
          <cell r="K201">
            <v>0</v>
          </cell>
          <cell r="L201">
            <v>3</v>
          </cell>
          <cell r="P201">
            <v>0</v>
          </cell>
          <cell r="Q201">
            <v>2</v>
          </cell>
          <cell r="R201">
            <v>0</v>
          </cell>
          <cell r="S201">
            <v>0</v>
          </cell>
          <cell r="T201">
            <v>2</v>
          </cell>
          <cell r="V201">
            <v>0</v>
          </cell>
          <cell r="W201">
            <v>4</v>
          </cell>
          <cell r="X201">
            <v>0</v>
          </cell>
          <cell r="Y201">
            <v>0</v>
          </cell>
          <cell r="Z201">
            <v>4</v>
          </cell>
        </row>
        <row r="202">
          <cell r="B202">
            <v>0</v>
          </cell>
          <cell r="C202">
            <v>9</v>
          </cell>
          <cell r="D202">
            <v>1</v>
          </cell>
          <cell r="E202">
            <v>2</v>
          </cell>
          <cell r="F202">
            <v>12</v>
          </cell>
          <cell r="H202">
            <v>0</v>
          </cell>
          <cell r="I202">
            <v>20</v>
          </cell>
          <cell r="J202">
            <v>1</v>
          </cell>
          <cell r="K202">
            <v>6</v>
          </cell>
          <cell r="L202">
            <v>27</v>
          </cell>
          <cell r="P202">
            <v>0</v>
          </cell>
          <cell r="Q202">
            <v>12</v>
          </cell>
          <cell r="R202">
            <v>0</v>
          </cell>
          <cell r="S202">
            <v>2</v>
          </cell>
          <cell r="T202">
            <v>15</v>
          </cell>
          <cell r="V202">
            <v>0</v>
          </cell>
          <cell r="W202">
            <v>28</v>
          </cell>
          <cell r="X202">
            <v>0</v>
          </cell>
          <cell r="Y202">
            <v>7</v>
          </cell>
          <cell r="Z202">
            <v>36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1</v>
          </cell>
          <cell r="F221">
            <v>2</v>
          </cell>
          <cell r="H221">
            <v>0</v>
          </cell>
          <cell r="I221">
            <v>0</v>
          </cell>
          <cell r="J221">
            <v>1</v>
          </cell>
          <cell r="K221">
            <v>5</v>
          </cell>
          <cell r="L221">
            <v>6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5</v>
          </cell>
          <cell r="Z221">
            <v>5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1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V222">
            <v>0</v>
          </cell>
          <cell r="W222">
            <v>0</v>
          </cell>
          <cell r="X222">
            <v>1</v>
          </cell>
          <cell r="Y222">
            <v>0</v>
          </cell>
          <cell r="Z222">
            <v>1</v>
          </cell>
        </row>
        <row r="223">
          <cell r="B223">
            <v>0</v>
          </cell>
          <cell r="C223">
            <v>0</v>
          </cell>
          <cell r="D223">
            <v>1</v>
          </cell>
          <cell r="E223">
            <v>0</v>
          </cell>
          <cell r="F223">
            <v>1</v>
          </cell>
          <cell r="H223">
            <v>0</v>
          </cell>
          <cell r="I223">
            <v>0</v>
          </cell>
          <cell r="J223">
            <v>3</v>
          </cell>
          <cell r="K223">
            <v>0</v>
          </cell>
          <cell r="L223">
            <v>3</v>
          </cell>
          <cell r="P223">
            <v>0</v>
          </cell>
          <cell r="Q223">
            <v>0</v>
          </cell>
          <cell r="R223">
            <v>2</v>
          </cell>
          <cell r="S223">
            <v>0</v>
          </cell>
          <cell r="T223">
            <v>2</v>
          </cell>
          <cell r="V223">
            <v>0</v>
          </cell>
          <cell r="W223">
            <v>0</v>
          </cell>
          <cell r="X223">
            <v>5</v>
          </cell>
          <cell r="Y223">
            <v>0</v>
          </cell>
          <cell r="Z223">
            <v>5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B225">
            <v>0</v>
          </cell>
          <cell r="C225">
            <v>0</v>
          </cell>
          <cell r="D225">
            <v>22</v>
          </cell>
          <cell r="E225">
            <v>0</v>
          </cell>
          <cell r="F225">
            <v>22</v>
          </cell>
          <cell r="H225">
            <v>0</v>
          </cell>
          <cell r="I225">
            <v>0</v>
          </cell>
          <cell r="J225">
            <v>32</v>
          </cell>
          <cell r="K225">
            <v>0</v>
          </cell>
          <cell r="L225">
            <v>32</v>
          </cell>
          <cell r="P225">
            <v>0</v>
          </cell>
          <cell r="Q225">
            <v>0</v>
          </cell>
          <cell r="R225">
            <v>22</v>
          </cell>
          <cell r="S225">
            <v>0</v>
          </cell>
          <cell r="T225">
            <v>22</v>
          </cell>
          <cell r="V225">
            <v>0</v>
          </cell>
          <cell r="W225">
            <v>0</v>
          </cell>
          <cell r="X225">
            <v>32</v>
          </cell>
          <cell r="Y225">
            <v>0</v>
          </cell>
          <cell r="Z225">
            <v>32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1</v>
          </cell>
          <cell r="F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3</v>
          </cell>
          <cell r="L238">
            <v>3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3</v>
          </cell>
          <cell r="Z238">
            <v>3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61">
          <cell r="B261">
            <v>0</v>
          </cell>
          <cell r="C261">
            <v>121</v>
          </cell>
          <cell r="D261">
            <v>169</v>
          </cell>
          <cell r="E261">
            <v>0</v>
          </cell>
          <cell r="F261">
            <v>291</v>
          </cell>
          <cell r="H261">
            <v>0</v>
          </cell>
          <cell r="I261">
            <v>5</v>
          </cell>
          <cell r="J261">
            <v>9</v>
          </cell>
          <cell r="K261">
            <v>0</v>
          </cell>
          <cell r="L261">
            <v>14</v>
          </cell>
          <cell r="P261">
            <v>0</v>
          </cell>
          <cell r="Q261">
            <v>141</v>
          </cell>
          <cell r="R261">
            <v>224</v>
          </cell>
          <cell r="S261">
            <v>0</v>
          </cell>
          <cell r="T261">
            <v>365</v>
          </cell>
          <cell r="V261">
            <v>0</v>
          </cell>
          <cell r="W261">
            <v>6</v>
          </cell>
          <cell r="X261">
            <v>12</v>
          </cell>
          <cell r="Y261">
            <v>0</v>
          </cell>
          <cell r="Z261">
            <v>18</v>
          </cell>
        </row>
        <row r="262">
          <cell r="B262">
            <v>0</v>
          </cell>
          <cell r="C262">
            <v>6</v>
          </cell>
          <cell r="D262">
            <v>16</v>
          </cell>
          <cell r="E262">
            <v>0</v>
          </cell>
          <cell r="F262">
            <v>22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1</v>
          </cell>
          <cell r="P262">
            <v>0</v>
          </cell>
          <cell r="Q262">
            <v>10</v>
          </cell>
          <cell r="R262">
            <v>25</v>
          </cell>
          <cell r="S262">
            <v>0</v>
          </cell>
          <cell r="T262">
            <v>35</v>
          </cell>
          <cell r="V262">
            <v>0</v>
          </cell>
          <cell r="W262">
            <v>1</v>
          </cell>
          <cell r="X262">
            <v>1</v>
          </cell>
          <cell r="Y262">
            <v>0</v>
          </cell>
          <cell r="Z262">
            <v>2</v>
          </cell>
        </row>
        <row r="263">
          <cell r="B263">
            <v>0</v>
          </cell>
          <cell r="C263">
            <v>42</v>
          </cell>
          <cell r="D263">
            <v>262</v>
          </cell>
          <cell r="E263">
            <v>0</v>
          </cell>
          <cell r="F263">
            <v>304</v>
          </cell>
          <cell r="H263">
            <v>0</v>
          </cell>
          <cell r="I263">
            <v>2</v>
          </cell>
          <cell r="J263">
            <v>13</v>
          </cell>
          <cell r="K263">
            <v>0</v>
          </cell>
          <cell r="L263">
            <v>14</v>
          </cell>
          <cell r="P263">
            <v>0</v>
          </cell>
          <cell r="Q263">
            <v>35</v>
          </cell>
          <cell r="R263">
            <v>332</v>
          </cell>
          <cell r="S263">
            <v>0</v>
          </cell>
          <cell r="T263">
            <v>367</v>
          </cell>
          <cell r="V263">
            <v>0</v>
          </cell>
          <cell r="W263">
            <v>1</v>
          </cell>
          <cell r="X263">
            <v>16</v>
          </cell>
          <cell r="Y263">
            <v>0</v>
          </cell>
          <cell r="Z263">
            <v>18</v>
          </cell>
        </row>
        <row r="264">
          <cell r="B264">
            <v>0</v>
          </cell>
          <cell r="C264">
            <v>200</v>
          </cell>
          <cell r="D264">
            <v>164</v>
          </cell>
          <cell r="E264">
            <v>0</v>
          </cell>
          <cell r="F264">
            <v>365</v>
          </cell>
          <cell r="H264">
            <v>0</v>
          </cell>
          <cell r="I264">
            <v>12</v>
          </cell>
          <cell r="J264">
            <v>9</v>
          </cell>
          <cell r="K264">
            <v>0</v>
          </cell>
          <cell r="L264">
            <v>21</v>
          </cell>
          <cell r="P264">
            <v>0</v>
          </cell>
          <cell r="Q264">
            <v>338</v>
          </cell>
          <cell r="R264">
            <v>255</v>
          </cell>
          <cell r="S264">
            <v>0</v>
          </cell>
          <cell r="T264">
            <v>593</v>
          </cell>
          <cell r="V264">
            <v>0</v>
          </cell>
          <cell r="W264">
            <v>20</v>
          </cell>
          <cell r="X264">
            <v>15</v>
          </cell>
          <cell r="Y264">
            <v>0</v>
          </cell>
          <cell r="Z264">
            <v>34</v>
          </cell>
        </row>
        <row r="265">
          <cell r="B265">
            <v>0</v>
          </cell>
          <cell r="C265">
            <v>0</v>
          </cell>
          <cell r="D265">
            <v>339</v>
          </cell>
          <cell r="E265">
            <v>0</v>
          </cell>
          <cell r="F265">
            <v>340</v>
          </cell>
          <cell r="H265">
            <v>0</v>
          </cell>
          <cell r="I265">
            <v>0</v>
          </cell>
          <cell r="J265">
            <v>22</v>
          </cell>
          <cell r="K265">
            <v>0</v>
          </cell>
          <cell r="L265">
            <v>22</v>
          </cell>
          <cell r="P265">
            <v>0</v>
          </cell>
          <cell r="Q265">
            <v>1</v>
          </cell>
          <cell r="R265">
            <v>329</v>
          </cell>
          <cell r="S265">
            <v>0</v>
          </cell>
          <cell r="T265">
            <v>330</v>
          </cell>
          <cell r="V265">
            <v>0</v>
          </cell>
          <cell r="W265">
            <v>0</v>
          </cell>
          <cell r="X265">
            <v>21</v>
          </cell>
          <cell r="Y265">
            <v>0</v>
          </cell>
          <cell r="Z265">
            <v>21</v>
          </cell>
        </row>
        <row r="266">
          <cell r="B266">
            <v>0</v>
          </cell>
          <cell r="C266">
            <v>0</v>
          </cell>
          <cell r="D266">
            <v>2</v>
          </cell>
          <cell r="E266">
            <v>0</v>
          </cell>
          <cell r="F266">
            <v>2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P266">
            <v>0</v>
          </cell>
          <cell r="Q266">
            <v>0</v>
          </cell>
          <cell r="R266">
            <v>2</v>
          </cell>
          <cell r="S266">
            <v>0</v>
          </cell>
          <cell r="T266">
            <v>3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B268">
            <v>0</v>
          </cell>
          <cell r="C268">
            <v>1251</v>
          </cell>
          <cell r="D268">
            <v>733</v>
          </cell>
          <cell r="E268">
            <v>0</v>
          </cell>
          <cell r="F268">
            <v>1984</v>
          </cell>
          <cell r="H268">
            <v>0</v>
          </cell>
          <cell r="I268">
            <v>45</v>
          </cell>
          <cell r="J268">
            <v>42</v>
          </cell>
          <cell r="K268">
            <v>0</v>
          </cell>
          <cell r="L268">
            <v>87</v>
          </cell>
          <cell r="P268">
            <v>0</v>
          </cell>
          <cell r="Q268">
            <v>1466</v>
          </cell>
          <cell r="R268">
            <v>1076</v>
          </cell>
          <cell r="S268">
            <v>0</v>
          </cell>
          <cell r="T268">
            <v>2543</v>
          </cell>
          <cell r="V268">
            <v>0</v>
          </cell>
          <cell r="W268">
            <v>54</v>
          </cell>
          <cell r="X268">
            <v>63</v>
          </cell>
          <cell r="Y268">
            <v>0</v>
          </cell>
          <cell r="Z268">
            <v>117</v>
          </cell>
        </row>
        <row r="269">
          <cell r="B269">
            <v>0</v>
          </cell>
          <cell r="C269">
            <v>352</v>
          </cell>
          <cell r="D269">
            <v>397</v>
          </cell>
          <cell r="E269">
            <v>0</v>
          </cell>
          <cell r="F269">
            <v>749</v>
          </cell>
          <cell r="H269">
            <v>0</v>
          </cell>
          <cell r="I269">
            <v>14</v>
          </cell>
          <cell r="J269">
            <v>20</v>
          </cell>
          <cell r="K269">
            <v>0</v>
          </cell>
          <cell r="L269">
            <v>33</v>
          </cell>
          <cell r="P269">
            <v>0</v>
          </cell>
          <cell r="Q269">
            <v>409</v>
          </cell>
          <cell r="R269">
            <v>438</v>
          </cell>
          <cell r="S269">
            <v>0</v>
          </cell>
          <cell r="T269">
            <v>848</v>
          </cell>
          <cell r="V269">
            <v>0</v>
          </cell>
          <cell r="W269">
            <v>16</v>
          </cell>
          <cell r="X269">
            <v>22</v>
          </cell>
          <cell r="Y269">
            <v>0</v>
          </cell>
          <cell r="Z269">
            <v>38</v>
          </cell>
        </row>
        <row r="270">
          <cell r="B270">
            <v>0</v>
          </cell>
          <cell r="C270">
            <v>1113</v>
          </cell>
          <cell r="D270">
            <v>953</v>
          </cell>
          <cell r="E270">
            <v>297</v>
          </cell>
          <cell r="F270">
            <v>2363</v>
          </cell>
          <cell r="H270">
            <v>0</v>
          </cell>
          <cell r="I270">
            <v>65</v>
          </cell>
          <cell r="J270">
            <v>52</v>
          </cell>
          <cell r="K270">
            <v>15</v>
          </cell>
          <cell r="L270">
            <v>132</v>
          </cell>
          <cell r="P270">
            <v>0</v>
          </cell>
          <cell r="Q270">
            <v>1786</v>
          </cell>
          <cell r="R270">
            <v>1404</v>
          </cell>
          <cell r="S270">
            <v>410</v>
          </cell>
          <cell r="T270">
            <v>3601</v>
          </cell>
          <cell r="V270">
            <v>0</v>
          </cell>
          <cell r="W270">
            <v>104</v>
          </cell>
          <cell r="X270">
            <v>78</v>
          </cell>
          <cell r="Y270">
            <v>20</v>
          </cell>
          <cell r="Z270">
            <v>201</v>
          </cell>
        </row>
        <row r="271">
          <cell r="B271">
            <v>0</v>
          </cell>
          <cell r="C271">
            <v>0</v>
          </cell>
          <cell r="D271">
            <v>625</v>
          </cell>
          <cell r="E271">
            <v>0</v>
          </cell>
          <cell r="F271">
            <v>625</v>
          </cell>
          <cell r="H271">
            <v>0</v>
          </cell>
          <cell r="I271">
            <v>0</v>
          </cell>
          <cell r="J271">
            <v>33</v>
          </cell>
          <cell r="K271">
            <v>0</v>
          </cell>
          <cell r="L271">
            <v>33</v>
          </cell>
          <cell r="P271">
            <v>0</v>
          </cell>
          <cell r="Q271">
            <v>0</v>
          </cell>
          <cell r="R271">
            <v>847</v>
          </cell>
          <cell r="S271">
            <v>0</v>
          </cell>
          <cell r="T271">
            <v>847</v>
          </cell>
          <cell r="V271">
            <v>0</v>
          </cell>
          <cell r="W271">
            <v>0</v>
          </cell>
          <cell r="X271">
            <v>45</v>
          </cell>
          <cell r="Y271">
            <v>0</v>
          </cell>
          <cell r="Z271">
            <v>45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B273">
            <v>0</v>
          </cell>
          <cell r="C273">
            <v>37</v>
          </cell>
          <cell r="D273">
            <v>362</v>
          </cell>
          <cell r="E273">
            <v>140</v>
          </cell>
          <cell r="F273">
            <v>540</v>
          </cell>
          <cell r="H273">
            <v>0</v>
          </cell>
          <cell r="I273">
            <v>2</v>
          </cell>
          <cell r="J273">
            <v>14</v>
          </cell>
          <cell r="K273">
            <v>8</v>
          </cell>
          <cell r="L273">
            <v>24</v>
          </cell>
          <cell r="P273">
            <v>0</v>
          </cell>
          <cell r="Q273">
            <v>52</v>
          </cell>
          <cell r="R273">
            <v>421</v>
          </cell>
          <cell r="S273">
            <v>163</v>
          </cell>
          <cell r="T273">
            <v>635</v>
          </cell>
          <cell r="V273">
            <v>0</v>
          </cell>
          <cell r="W273">
            <v>3</v>
          </cell>
          <cell r="X273">
            <v>17</v>
          </cell>
          <cell r="Y273">
            <v>9</v>
          </cell>
          <cell r="Z273">
            <v>29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B276">
            <v>0</v>
          </cell>
          <cell r="C276">
            <v>0</v>
          </cell>
          <cell r="D276">
            <v>12</v>
          </cell>
          <cell r="E276">
            <v>0</v>
          </cell>
          <cell r="F276">
            <v>12</v>
          </cell>
          <cell r="H276">
            <v>0</v>
          </cell>
          <cell r="I276">
            <v>0</v>
          </cell>
          <cell r="J276">
            <v>1</v>
          </cell>
          <cell r="K276">
            <v>0</v>
          </cell>
          <cell r="L276">
            <v>1</v>
          </cell>
          <cell r="P276">
            <v>0</v>
          </cell>
          <cell r="Q276">
            <v>0</v>
          </cell>
          <cell r="R276">
            <v>17</v>
          </cell>
          <cell r="S276">
            <v>0</v>
          </cell>
          <cell r="T276">
            <v>17</v>
          </cell>
          <cell r="V276">
            <v>0</v>
          </cell>
          <cell r="W276">
            <v>0</v>
          </cell>
          <cell r="X276">
            <v>1</v>
          </cell>
          <cell r="Y276">
            <v>0</v>
          </cell>
          <cell r="Z276">
            <v>1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B294">
            <v>0</v>
          </cell>
          <cell r="C294">
            <v>0</v>
          </cell>
          <cell r="D294">
            <v>34</v>
          </cell>
          <cell r="E294">
            <v>2</v>
          </cell>
          <cell r="F294">
            <v>36</v>
          </cell>
          <cell r="H294">
            <v>0</v>
          </cell>
          <cell r="I294">
            <v>0</v>
          </cell>
          <cell r="J294">
            <v>23</v>
          </cell>
          <cell r="K294">
            <v>0</v>
          </cell>
          <cell r="L294">
            <v>23</v>
          </cell>
          <cell r="P294">
            <v>0</v>
          </cell>
          <cell r="Q294">
            <v>0</v>
          </cell>
          <cell r="R294">
            <v>28</v>
          </cell>
          <cell r="S294">
            <v>0</v>
          </cell>
          <cell r="T294">
            <v>28</v>
          </cell>
          <cell r="V294">
            <v>0</v>
          </cell>
          <cell r="W294">
            <v>0</v>
          </cell>
          <cell r="X294">
            <v>22</v>
          </cell>
          <cell r="Y294">
            <v>0</v>
          </cell>
          <cell r="Z294">
            <v>22</v>
          </cell>
        </row>
        <row r="295">
          <cell r="B295">
            <v>0</v>
          </cell>
          <cell r="C295">
            <v>0</v>
          </cell>
          <cell r="D295">
            <v>18</v>
          </cell>
          <cell r="E295">
            <v>4</v>
          </cell>
          <cell r="F295">
            <v>22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P295">
            <v>0</v>
          </cell>
          <cell r="Q295">
            <v>0</v>
          </cell>
          <cell r="R295">
            <v>0</v>
          </cell>
          <cell r="S295">
            <v>5</v>
          </cell>
          <cell r="T295">
            <v>5</v>
          </cell>
          <cell r="V295">
            <v>0</v>
          </cell>
          <cell r="W295">
            <v>0</v>
          </cell>
          <cell r="X295">
            <v>1</v>
          </cell>
          <cell r="Y295">
            <v>0</v>
          </cell>
          <cell r="Z295">
            <v>1</v>
          </cell>
        </row>
        <row r="296">
          <cell r="B296">
            <v>0</v>
          </cell>
          <cell r="C296">
            <v>0</v>
          </cell>
          <cell r="D296">
            <v>65</v>
          </cell>
          <cell r="E296">
            <v>6</v>
          </cell>
          <cell r="F296">
            <v>71</v>
          </cell>
          <cell r="H296">
            <v>0</v>
          </cell>
          <cell r="I296">
            <v>0</v>
          </cell>
          <cell r="J296">
            <v>2</v>
          </cell>
          <cell r="K296">
            <v>0</v>
          </cell>
          <cell r="L296">
            <v>3</v>
          </cell>
          <cell r="P296">
            <v>0</v>
          </cell>
          <cell r="Q296">
            <v>0</v>
          </cell>
          <cell r="R296">
            <v>79</v>
          </cell>
          <cell r="S296">
            <v>7</v>
          </cell>
          <cell r="T296">
            <v>86</v>
          </cell>
          <cell r="V296">
            <v>0</v>
          </cell>
          <cell r="W296">
            <v>0</v>
          </cell>
          <cell r="X296">
            <v>3</v>
          </cell>
          <cell r="Y296">
            <v>0</v>
          </cell>
          <cell r="Z296">
            <v>4</v>
          </cell>
        </row>
        <row r="297">
          <cell r="B297">
            <v>0</v>
          </cell>
          <cell r="C297">
            <v>0</v>
          </cell>
          <cell r="D297">
            <v>140</v>
          </cell>
          <cell r="E297">
            <v>0</v>
          </cell>
          <cell r="F297">
            <v>140</v>
          </cell>
          <cell r="H297">
            <v>0</v>
          </cell>
          <cell r="I297">
            <v>0</v>
          </cell>
          <cell r="J297">
            <v>7</v>
          </cell>
          <cell r="K297">
            <v>0</v>
          </cell>
          <cell r="L297">
            <v>7</v>
          </cell>
          <cell r="P297">
            <v>0</v>
          </cell>
          <cell r="Q297">
            <v>0</v>
          </cell>
          <cell r="R297">
            <v>137</v>
          </cell>
          <cell r="S297">
            <v>0</v>
          </cell>
          <cell r="T297">
            <v>137</v>
          </cell>
          <cell r="V297">
            <v>0</v>
          </cell>
          <cell r="W297">
            <v>0</v>
          </cell>
          <cell r="X297">
            <v>7</v>
          </cell>
          <cell r="Y297">
            <v>0</v>
          </cell>
          <cell r="Z297">
            <v>7</v>
          </cell>
        </row>
        <row r="298">
          <cell r="B298">
            <v>0</v>
          </cell>
          <cell r="C298">
            <v>0</v>
          </cell>
          <cell r="D298">
            <v>133</v>
          </cell>
          <cell r="E298">
            <v>0</v>
          </cell>
          <cell r="F298">
            <v>133</v>
          </cell>
          <cell r="H298">
            <v>0</v>
          </cell>
          <cell r="I298">
            <v>0</v>
          </cell>
          <cell r="J298">
            <v>7</v>
          </cell>
          <cell r="K298">
            <v>0</v>
          </cell>
          <cell r="L298">
            <v>7</v>
          </cell>
          <cell r="P298">
            <v>0</v>
          </cell>
          <cell r="Q298">
            <v>0</v>
          </cell>
          <cell r="R298">
            <v>132</v>
          </cell>
          <cell r="S298">
            <v>0</v>
          </cell>
          <cell r="T298">
            <v>132</v>
          </cell>
          <cell r="V298">
            <v>0</v>
          </cell>
          <cell r="W298">
            <v>0</v>
          </cell>
          <cell r="X298">
            <v>7</v>
          </cell>
          <cell r="Y298">
            <v>0</v>
          </cell>
          <cell r="Z298">
            <v>7</v>
          </cell>
        </row>
        <row r="299">
          <cell r="B299">
            <v>0</v>
          </cell>
          <cell r="C299">
            <v>1</v>
          </cell>
          <cell r="D299">
            <v>2</v>
          </cell>
          <cell r="E299">
            <v>0</v>
          </cell>
          <cell r="F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P299">
            <v>0</v>
          </cell>
          <cell r="Q299">
            <v>1</v>
          </cell>
          <cell r="R299">
            <v>4</v>
          </cell>
          <cell r="S299">
            <v>0</v>
          </cell>
          <cell r="T299">
            <v>5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B300">
            <v>0</v>
          </cell>
          <cell r="C300">
            <v>0</v>
          </cell>
          <cell r="D300">
            <v>9</v>
          </cell>
          <cell r="E300">
            <v>0</v>
          </cell>
          <cell r="F300">
            <v>9</v>
          </cell>
          <cell r="H300">
            <v>0</v>
          </cell>
          <cell r="I300">
            <v>0</v>
          </cell>
          <cell r="J300">
            <v>2</v>
          </cell>
          <cell r="K300">
            <v>0</v>
          </cell>
          <cell r="L300">
            <v>2</v>
          </cell>
          <cell r="P300">
            <v>0</v>
          </cell>
          <cell r="Q300">
            <v>0</v>
          </cell>
          <cell r="R300">
            <v>1</v>
          </cell>
          <cell r="S300">
            <v>0</v>
          </cell>
          <cell r="T300">
            <v>1</v>
          </cell>
          <cell r="V300">
            <v>0</v>
          </cell>
          <cell r="W300">
            <v>0</v>
          </cell>
          <cell r="X300">
            <v>2</v>
          </cell>
          <cell r="Y300">
            <v>0</v>
          </cell>
          <cell r="Z300">
            <v>2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B302">
            <v>0</v>
          </cell>
          <cell r="C302">
            <v>0</v>
          </cell>
          <cell r="D302">
            <v>4</v>
          </cell>
          <cell r="E302">
            <v>0</v>
          </cell>
          <cell r="F302">
            <v>4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P302">
            <v>0</v>
          </cell>
          <cell r="Q302">
            <v>0</v>
          </cell>
          <cell r="R302">
            <v>6</v>
          </cell>
          <cell r="S302">
            <v>0</v>
          </cell>
          <cell r="T302">
            <v>6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B303">
            <v>0</v>
          </cell>
          <cell r="C303">
            <v>0</v>
          </cell>
          <cell r="D303">
            <v>41</v>
          </cell>
          <cell r="E303">
            <v>6</v>
          </cell>
          <cell r="F303">
            <v>47</v>
          </cell>
          <cell r="H303">
            <v>0</v>
          </cell>
          <cell r="I303">
            <v>0</v>
          </cell>
          <cell r="J303">
            <v>2</v>
          </cell>
          <cell r="K303">
            <v>0</v>
          </cell>
          <cell r="L303">
            <v>2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B305">
            <v>0</v>
          </cell>
          <cell r="C305">
            <v>8</v>
          </cell>
          <cell r="D305">
            <v>204</v>
          </cell>
          <cell r="E305">
            <v>0</v>
          </cell>
          <cell r="F305">
            <v>212</v>
          </cell>
          <cell r="H305">
            <v>0</v>
          </cell>
          <cell r="I305">
            <v>0</v>
          </cell>
          <cell r="J305">
            <v>8</v>
          </cell>
          <cell r="K305">
            <v>0</v>
          </cell>
          <cell r="L305">
            <v>8</v>
          </cell>
          <cell r="P305">
            <v>0</v>
          </cell>
          <cell r="Q305">
            <v>8</v>
          </cell>
          <cell r="R305">
            <v>200</v>
          </cell>
          <cell r="S305">
            <v>0</v>
          </cell>
          <cell r="T305">
            <v>208</v>
          </cell>
          <cell r="V305">
            <v>0</v>
          </cell>
          <cell r="W305">
            <v>0</v>
          </cell>
          <cell r="X305">
            <v>7</v>
          </cell>
          <cell r="Y305">
            <v>0</v>
          </cell>
          <cell r="Z305">
            <v>8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B308">
            <v>0</v>
          </cell>
          <cell r="C308">
            <v>0</v>
          </cell>
          <cell r="D308">
            <v>2</v>
          </cell>
          <cell r="E308">
            <v>0</v>
          </cell>
          <cell r="F308">
            <v>2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P308">
            <v>0</v>
          </cell>
          <cell r="Q308">
            <v>0</v>
          </cell>
          <cell r="R308">
            <v>1</v>
          </cell>
          <cell r="S308">
            <v>0</v>
          </cell>
          <cell r="T308">
            <v>1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3</v>
          </cell>
          <cell r="F311">
            <v>3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B312">
            <v>0</v>
          </cell>
          <cell r="C312">
            <v>0</v>
          </cell>
          <cell r="D312">
            <v>2</v>
          </cell>
          <cell r="E312">
            <v>0</v>
          </cell>
          <cell r="F312">
            <v>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B322">
            <v>0</v>
          </cell>
          <cell r="C322">
            <v>0</v>
          </cell>
          <cell r="D322">
            <v>70</v>
          </cell>
          <cell r="E322">
            <v>0</v>
          </cell>
          <cell r="F322">
            <v>71</v>
          </cell>
          <cell r="H322">
            <v>0</v>
          </cell>
          <cell r="I322">
            <v>0</v>
          </cell>
          <cell r="J322">
            <v>4</v>
          </cell>
          <cell r="K322">
            <v>0</v>
          </cell>
          <cell r="L322">
            <v>4</v>
          </cell>
          <cell r="P322">
            <v>0</v>
          </cell>
          <cell r="Q322">
            <v>0</v>
          </cell>
          <cell r="R322">
            <v>106</v>
          </cell>
          <cell r="S322">
            <v>0</v>
          </cell>
          <cell r="T322">
            <v>106</v>
          </cell>
          <cell r="V322">
            <v>0</v>
          </cell>
          <cell r="W322">
            <v>0</v>
          </cell>
          <cell r="X322">
            <v>6</v>
          </cell>
          <cell r="Y322">
            <v>0</v>
          </cell>
          <cell r="Z322">
            <v>6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B330">
            <v>0</v>
          </cell>
          <cell r="C330">
            <v>0</v>
          </cell>
          <cell r="D330">
            <v>6</v>
          </cell>
          <cell r="E330">
            <v>0</v>
          </cell>
          <cell r="F330">
            <v>6</v>
          </cell>
          <cell r="H330">
            <v>0</v>
          </cell>
          <cell r="I330">
            <v>0</v>
          </cell>
          <cell r="J330">
            <v>5</v>
          </cell>
          <cell r="K330">
            <v>0</v>
          </cell>
          <cell r="L330">
            <v>5</v>
          </cell>
          <cell r="P330">
            <v>0</v>
          </cell>
          <cell r="Q330">
            <v>0</v>
          </cell>
          <cell r="R330">
            <v>6</v>
          </cell>
          <cell r="S330">
            <v>0</v>
          </cell>
          <cell r="T330">
            <v>6</v>
          </cell>
          <cell r="V330">
            <v>0</v>
          </cell>
          <cell r="W330">
            <v>0</v>
          </cell>
          <cell r="X330">
            <v>4</v>
          </cell>
          <cell r="Y330">
            <v>0</v>
          </cell>
          <cell r="Z330">
            <v>4</v>
          </cell>
        </row>
        <row r="331">
          <cell r="B331">
            <v>0</v>
          </cell>
          <cell r="C331">
            <v>0</v>
          </cell>
          <cell r="D331">
            <v>1903</v>
          </cell>
          <cell r="E331">
            <v>0</v>
          </cell>
          <cell r="F331">
            <v>1903</v>
          </cell>
          <cell r="H331">
            <v>0</v>
          </cell>
          <cell r="I331">
            <v>0</v>
          </cell>
          <cell r="J331">
            <v>163</v>
          </cell>
          <cell r="K331">
            <v>0</v>
          </cell>
          <cell r="L331">
            <v>163</v>
          </cell>
          <cell r="P331">
            <v>0</v>
          </cell>
          <cell r="Q331">
            <v>0</v>
          </cell>
          <cell r="R331">
            <v>1866</v>
          </cell>
          <cell r="S331">
            <v>0</v>
          </cell>
          <cell r="T331">
            <v>1866</v>
          </cell>
          <cell r="V331">
            <v>0</v>
          </cell>
          <cell r="W331">
            <v>0</v>
          </cell>
          <cell r="X331">
            <v>160</v>
          </cell>
          <cell r="Y331">
            <v>0</v>
          </cell>
          <cell r="Z331">
            <v>160</v>
          </cell>
        </row>
        <row r="334">
          <cell r="B334">
            <v>0</v>
          </cell>
          <cell r="C334">
            <v>0</v>
          </cell>
          <cell r="D334">
            <v>12</v>
          </cell>
          <cell r="E334">
            <v>0</v>
          </cell>
          <cell r="F334">
            <v>12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P334">
            <v>0</v>
          </cell>
          <cell r="Q334">
            <v>0</v>
          </cell>
          <cell r="R334">
            <v>13</v>
          </cell>
          <cell r="S334">
            <v>0</v>
          </cell>
          <cell r="T334">
            <v>13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B336">
            <v>0</v>
          </cell>
          <cell r="C336">
            <v>1</v>
          </cell>
          <cell r="D336">
            <v>28</v>
          </cell>
          <cell r="E336">
            <v>0</v>
          </cell>
          <cell r="F336">
            <v>29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P336">
            <v>0</v>
          </cell>
          <cell r="Q336">
            <v>0</v>
          </cell>
          <cell r="R336">
            <v>30</v>
          </cell>
          <cell r="S336">
            <v>0</v>
          </cell>
          <cell r="T336">
            <v>30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B337">
            <v>0</v>
          </cell>
          <cell r="C337">
            <v>116</v>
          </cell>
          <cell r="D337">
            <v>70</v>
          </cell>
          <cell r="E337">
            <v>0</v>
          </cell>
          <cell r="F337">
            <v>186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P337">
            <v>0</v>
          </cell>
          <cell r="Q337">
            <v>199</v>
          </cell>
          <cell r="R337">
            <v>107</v>
          </cell>
          <cell r="S337">
            <v>0</v>
          </cell>
          <cell r="T337">
            <v>306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B338">
            <v>0</v>
          </cell>
          <cell r="C338">
            <v>0</v>
          </cell>
          <cell r="D338">
            <v>532</v>
          </cell>
          <cell r="E338">
            <v>0</v>
          </cell>
          <cell r="F338">
            <v>532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P338">
            <v>0</v>
          </cell>
          <cell r="Q338">
            <v>0</v>
          </cell>
          <cell r="R338">
            <v>517</v>
          </cell>
          <cell r="S338">
            <v>0</v>
          </cell>
          <cell r="T338">
            <v>517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B339">
            <v>0</v>
          </cell>
          <cell r="C339">
            <v>0</v>
          </cell>
          <cell r="D339">
            <v>2</v>
          </cell>
          <cell r="E339">
            <v>0</v>
          </cell>
          <cell r="F339">
            <v>2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P339">
            <v>0</v>
          </cell>
          <cell r="Q339">
            <v>0</v>
          </cell>
          <cell r="R339">
            <v>2</v>
          </cell>
          <cell r="S339">
            <v>0</v>
          </cell>
          <cell r="T339">
            <v>2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B341">
            <v>0</v>
          </cell>
          <cell r="C341">
            <v>0</v>
          </cell>
          <cell r="D341">
            <v>1190</v>
          </cell>
          <cell r="E341">
            <v>0</v>
          </cell>
          <cell r="F341">
            <v>1190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P341">
            <v>0</v>
          </cell>
          <cell r="Q341">
            <v>0</v>
          </cell>
          <cell r="R341">
            <v>1800</v>
          </cell>
          <cell r="S341">
            <v>0</v>
          </cell>
          <cell r="T341">
            <v>1800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B342">
            <v>0</v>
          </cell>
          <cell r="C342">
            <v>55</v>
          </cell>
          <cell r="D342">
            <v>187</v>
          </cell>
          <cell r="E342">
            <v>0</v>
          </cell>
          <cell r="F342">
            <v>243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P342">
            <v>0</v>
          </cell>
          <cell r="Q342">
            <v>58</v>
          </cell>
          <cell r="R342">
            <v>199</v>
          </cell>
          <cell r="S342">
            <v>0</v>
          </cell>
          <cell r="T342">
            <v>257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B343">
            <v>0</v>
          </cell>
          <cell r="C343">
            <v>180</v>
          </cell>
          <cell r="D343">
            <v>421</v>
          </cell>
          <cell r="E343">
            <v>216</v>
          </cell>
          <cell r="F343">
            <v>817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P343">
            <v>0</v>
          </cell>
          <cell r="Q343">
            <v>214</v>
          </cell>
          <cell r="R343">
            <v>559</v>
          </cell>
          <cell r="S343">
            <v>265</v>
          </cell>
          <cell r="T343">
            <v>1037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B344">
            <v>0</v>
          </cell>
          <cell r="C344">
            <v>0</v>
          </cell>
          <cell r="D344">
            <v>343</v>
          </cell>
          <cell r="E344">
            <v>0</v>
          </cell>
          <cell r="F344">
            <v>343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P344">
            <v>0</v>
          </cell>
          <cell r="Q344">
            <v>0</v>
          </cell>
          <cell r="R344">
            <v>413</v>
          </cell>
          <cell r="S344">
            <v>0</v>
          </cell>
          <cell r="T344">
            <v>413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B346">
            <v>0</v>
          </cell>
          <cell r="C346">
            <v>72</v>
          </cell>
          <cell r="D346">
            <v>442</v>
          </cell>
          <cell r="E346">
            <v>106</v>
          </cell>
          <cell r="F346">
            <v>620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P346">
            <v>0</v>
          </cell>
          <cell r="Q346">
            <v>79</v>
          </cell>
          <cell r="R346">
            <v>566</v>
          </cell>
          <cell r="S346">
            <v>121</v>
          </cell>
          <cell r="T346">
            <v>766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B347">
            <v>0</v>
          </cell>
          <cell r="C347">
            <v>18</v>
          </cell>
          <cell r="D347">
            <v>10</v>
          </cell>
          <cell r="E347">
            <v>0</v>
          </cell>
          <cell r="F347">
            <v>28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P347">
            <v>0</v>
          </cell>
          <cell r="Q347">
            <v>21</v>
          </cell>
          <cell r="R347">
            <v>10</v>
          </cell>
          <cell r="S347">
            <v>0</v>
          </cell>
          <cell r="T347">
            <v>31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B348">
            <v>0</v>
          </cell>
          <cell r="C348">
            <v>64</v>
          </cell>
          <cell r="D348">
            <v>23</v>
          </cell>
          <cell r="E348">
            <v>0</v>
          </cell>
          <cell r="F348">
            <v>87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P348">
            <v>0</v>
          </cell>
          <cell r="Q348">
            <v>74</v>
          </cell>
          <cell r="R348">
            <v>25</v>
          </cell>
          <cell r="S348">
            <v>0</v>
          </cell>
          <cell r="T348">
            <v>99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B353">
            <v>0</v>
          </cell>
          <cell r="C353">
            <v>0</v>
          </cell>
          <cell r="D353">
            <v>11</v>
          </cell>
          <cell r="E353">
            <v>0</v>
          </cell>
          <cell r="F353">
            <v>11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P353">
            <v>0</v>
          </cell>
          <cell r="Q353">
            <v>0</v>
          </cell>
          <cell r="R353">
            <v>17</v>
          </cell>
          <cell r="S353">
            <v>0</v>
          </cell>
          <cell r="T353">
            <v>17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B357">
            <v>0</v>
          </cell>
          <cell r="C357">
            <v>1</v>
          </cell>
          <cell r="D357">
            <v>14</v>
          </cell>
          <cell r="E357">
            <v>0</v>
          </cell>
          <cell r="F357">
            <v>14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P357">
            <v>0</v>
          </cell>
          <cell r="Q357">
            <v>0</v>
          </cell>
          <cell r="R357">
            <v>19</v>
          </cell>
          <cell r="S357">
            <v>0</v>
          </cell>
          <cell r="T357">
            <v>19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B358">
            <v>0</v>
          </cell>
          <cell r="C358">
            <v>29</v>
          </cell>
          <cell r="D358">
            <v>0</v>
          </cell>
          <cell r="E358">
            <v>0</v>
          </cell>
          <cell r="F358">
            <v>29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P358">
            <v>0</v>
          </cell>
          <cell r="Q358">
            <v>48</v>
          </cell>
          <cell r="R358">
            <v>0</v>
          </cell>
          <cell r="S358">
            <v>0</v>
          </cell>
          <cell r="T358">
            <v>48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</row>
        <row r="367">
          <cell r="B367">
            <v>0</v>
          </cell>
          <cell r="C367">
            <v>0</v>
          </cell>
          <cell r="D367">
            <v>1</v>
          </cell>
          <cell r="E367">
            <v>11</v>
          </cell>
          <cell r="F367">
            <v>12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3</v>
          </cell>
          <cell r="T367">
            <v>3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</row>
        <row r="368">
          <cell r="B368">
            <v>0</v>
          </cell>
          <cell r="C368">
            <v>0</v>
          </cell>
          <cell r="D368">
            <v>17</v>
          </cell>
          <cell r="E368">
            <v>2</v>
          </cell>
          <cell r="F368">
            <v>19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2</v>
          </cell>
          <cell r="T368">
            <v>2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</row>
        <row r="369">
          <cell r="B369">
            <v>0</v>
          </cell>
          <cell r="C369">
            <v>0</v>
          </cell>
          <cell r="D369">
            <v>64</v>
          </cell>
          <cell r="E369">
            <v>2</v>
          </cell>
          <cell r="F369">
            <v>66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P369">
            <v>0</v>
          </cell>
          <cell r="Q369">
            <v>0</v>
          </cell>
          <cell r="R369">
            <v>94</v>
          </cell>
          <cell r="S369">
            <v>3</v>
          </cell>
          <cell r="T369">
            <v>97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</row>
        <row r="370">
          <cell r="B370">
            <v>0</v>
          </cell>
          <cell r="C370">
            <v>0</v>
          </cell>
          <cell r="D370">
            <v>57</v>
          </cell>
          <cell r="E370">
            <v>45</v>
          </cell>
          <cell r="F370">
            <v>102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P370">
            <v>0</v>
          </cell>
          <cell r="Q370">
            <v>0</v>
          </cell>
          <cell r="R370">
            <v>56</v>
          </cell>
          <cell r="S370">
            <v>55</v>
          </cell>
          <cell r="T370">
            <v>111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</row>
        <row r="371">
          <cell r="B371">
            <v>0</v>
          </cell>
          <cell r="C371">
            <v>0</v>
          </cell>
          <cell r="D371">
            <v>54</v>
          </cell>
          <cell r="E371">
            <v>46</v>
          </cell>
          <cell r="F371">
            <v>100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P371">
            <v>0</v>
          </cell>
          <cell r="Q371">
            <v>0</v>
          </cell>
          <cell r="R371">
            <v>54</v>
          </cell>
          <cell r="S371">
            <v>57</v>
          </cell>
          <cell r="T371">
            <v>111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</row>
        <row r="372">
          <cell r="B372">
            <v>0</v>
          </cell>
          <cell r="C372">
            <v>5</v>
          </cell>
          <cell r="D372">
            <v>8</v>
          </cell>
          <cell r="E372">
            <v>2</v>
          </cell>
          <cell r="F372">
            <v>15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P372">
            <v>0</v>
          </cell>
          <cell r="Q372">
            <v>6</v>
          </cell>
          <cell r="R372">
            <v>11</v>
          </cell>
          <cell r="S372">
            <v>2</v>
          </cell>
          <cell r="T372">
            <v>19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</row>
        <row r="373">
          <cell r="B373">
            <v>0</v>
          </cell>
          <cell r="C373">
            <v>0</v>
          </cell>
          <cell r="D373">
            <v>28</v>
          </cell>
          <cell r="E373">
            <v>1</v>
          </cell>
          <cell r="F373">
            <v>29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P373">
            <v>0</v>
          </cell>
          <cell r="Q373">
            <v>0</v>
          </cell>
          <cell r="R373">
            <v>3</v>
          </cell>
          <cell r="S373">
            <v>2</v>
          </cell>
          <cell r="T373">
            <v>4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</row>
        <row r="375">
          <cell r="B375">
            <v>0</v>
          </cell>
          <cell r="C375">
            <v>0</v>
          </cell>
          <cell r="D375">
            <v>9</v>
          </cell>
          <cell r="E375">
            <v>0</v>
          </cell>
          <cell r="F375">
            <v>9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P375">
            <v>0</v>
          </cell>
          <cell r="Q375">
            <v>0</v>
          </cell>
          <cell r="R375">
            <v>11</v>
          </cell>
          <cell r="S375">
            <v>0</v>
          </cell>
          <cell r="T375">
            <v>11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</row>
        <row r="376">
          <cell r="B376">
            <v>0</v>
          </cell>
          <cell r="C376">
            <v>0</v>
          </cell>
          <cell r="D376">
            <v>25</v>
          </cell>
          <cell r="E376">
            <v>132</v>
          </cell>
          <cell r="F376">
            <v>157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46</v>
          </cell>
          <cell r="T376">
            <v>46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1</v>
          </cell>
          <cell r="F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1</v>
          </cell>
          <cell r="T377">
            <v>1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</row>
        <row r="378">
          <cell r="B378">
            <v>0</v>
          </cell>
          <cell r="C378">
            <v>46</v>
          </cell>
          <cell r="D378">
            <v>76</v>
          </cell>
          <cell r="E378">
            <v>0</v>
          </cell>
          <cell r="F378">
            <v>122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P378">
            <v>0</v>
          </cell>
          <cell r="Q378">
            <v>45</v>
          </cell>
          <cell r="R378">
            <v>75</v>
          </cell>
          <cell r="S378">
            <v>0</v>
          </cell>
          <cell r="T378">
            <v>120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</row>
        <row r="381">
          <cell r="B381">
            <v>0</v>
          </cell>
          <cell r="C381">
            <v>0</v>
          </cell>
          <cell r="D381">
            <v>1</v>
          </cell>
          <cell r="E381">
            <v>0</v>
          </cell>
          <cell r="F381">
            <v>1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P381">
            <v>0</v>
          </cell>
          <cell r="Q381">
            <v>0</v>
          </cell>
          <cell r="R381">
            <v>1</v>
          </cell>
          <cell r="S381">
            <v>0</v>
          </cell>
          <cell r="T381">
            <v>1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18</v>
          </cell>
          <cell r="F384">
            <v>18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5</v>
          </cell>
          <cell r="T384">
            <v>5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</row>
        <row r="385">
          <cell r="B385">
            <v>0</v>
          </cell>
          <cell r="C385">
            <v>0</v>
          </cell>
          <cell r="D385">
            <v>6</v>
          </cell>
          <cell r="E385">
            <v>2</v>
          </cell>
          <cell r="F385">
            <v>8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P385">
            <v>0</v>
          </cell>
          <cell r="Q385">
            <v>0</v>
          </cell>
          <cell r="R385">
            <v>1</v>
          </cell>
          <cell r="S385">
            <v>3</v>
          </cell>
          <cell r="T385">
            <v>3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</row>
        <row r="387">
          <cell r="B387">
            <v>0</v>
          </cell>
          <cell r="C387">
            <v>0</v>
          </cell>
          <cell r="D387">
            <v>24</v>
          </cell>
          <cell r="E387">
            <v>14</v>
          </cell>
          <cell r="F387">
            <v>38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P387">
            <v>0</v>
          </cell>
          <cell r="Q387">
            <v>0</v>
          </cell>
          <cell r="R387">
            <v>7</v>
          </cell>
          <cell r="S387">
            <v>1</v>
          </cell>
          <cell r="T387">
            <v>8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</row>
        <row r="388">
          <cell r="B388">
            <v>0</v>
          </cell>
          <cell r="C388">
            <v>7</v>
          </cell>
          <cell r="D388">
            <v>76</v>
          </cell>
          <cell r="E388">
            <v>13</v>
          </cell>
          <cell r="F388">
            <v>97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P388">
            <v>0</v>
          </cell>
          <cell r="Q388">
            <v>2</v>
          </cell>
          <cell r="R388">
            <v>32</v>
          </cell>
          <cell r="S388">
            <v>15</v>
          </cell>
          <cell r="T388">
            <v>49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20</v>
          </cell>
          <cell r="F389">
            <v>20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25</v>
          </cell>
          <cell r="T389">
            <v>25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</row>
        <row r="390">
          <cell r="B390">
            <v>0</v>
          </cell>
          <cell r="C390">
            <v>0</v>
          </cell>
          <cell r="D390">
            <v>1</v>
          </cell>
          <cell r="E390">
            <v>31</v>
          </cell>
          <cell r="F390">
            <v>31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P390">
            <v>0</v>
          </cell>
          <cell r="Q390">
            <v>0</v>
          </cell>
          <cell r="R390">
            <v>1</v>
          </cell>
          <cell r="S390">
            <v>38</v>
          </cell>
          <cell r="T390">
            <v>39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1</v>
          </cell>
          <cell r="F395">
            <v>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2</v>
          </cell>
          <cell r="T395">
            <v>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</row>
        <row r="396"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</row>
        <row r="397">
          <cell r="B397">
            <v>0</v>
          </cell>
          <cell r="C397">
            <v>0</v>
          </cell>
          <cell r="D397">
            <v>3</v>
          </cell>
          <cell r="E397">
            <v>0</v>
          </cell>
          <cell r="F397">
            <v>3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P397">
            <v>0</v>
          </cell>
          <cell r="Q397">
            <v>0</v>
          </cell>
          <cell r="R397">
            <v>3</v>
          </cell>
          <cell r="S397">
            <v>0</v>
          </cell>
          <cell r="T397">
            <v>3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</row>
        <row r="398">
          <cell r="B398">
            <v>0</v>
          </cell>
          <cell r="C398">
            <v>4</v>
          </cell>
          <cell r="D398">
            <v>5</v>
          </cell>
          <cell r="E398">
            <v>2</v>
          </cell>
          <cell r="F398">
            <v>11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P398">
            <v>0</v>
          </cell>
          <cell r="Q398">
            <v>2</v>
          </cell>
          <cell r="R398">
            <v>3</v>
          </cell>
          <cell r="S398">
            <v>2</v>
          </cell>
          <cell r="T398">
            <v>6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</row>
        <row r="399"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</row>
        <row r="400">
          <cell r="B400">
            <v>0</v>
          </cell>
          <cell r="C400">
            <v>0</v>
          </cell>
          <cell r="D400">
            <v>1</v>
          </cell>
          <cell r="E400">
            <v>1</v>
          </cell>
          <cell r="F400">
            <v>2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P400">
            <v>0</v>
          </cell>
          <cell r="Q400">
            <v>0</v>
          </cell>
          <cell r="R400">
            <v>1</v>
          </cell>
          <cell r="S400">
            <v>1</v>
          </cell>
          <cell r="T400">
            <v>3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</row>
        <row r="402">
          <cell r="B402">
            <v>0</v>
          </cell>
          <cell r="C402">
            <v>0</v>
          </cell>
          <cell r="D402">
            <v>10</v>
          </cell>
          <cell r="E402">
            <v>5</v>
          </cell>
          <cell r="F402">
            <v>15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P402">
            <v>0</v>
          </cell>
          <cell r="Q402">
            <v>0</v>
          </cell>
          <cell r="R402">
            <v>10</v>
          </cell>
          <cell r="S402">
            <v>6</v>
          </cell>
          <cell r="T402">
            <v>16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</row>
        <row r="403">
          <cell r="B403">
            <v>0</v>
          </cell>
          <cell r="C403">
            <v>0</v>
          </cell>
          <cell r="D403">
            <v>101</v>
          </cell>
          <cell r="E403">
            <v>0</v>
          </cell>
          <cell r="F403">
            <v>101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P403">
            <v>0</v>
          </cell>
          <cell r="Q403">
            <v>0</v>
          </cell>
          <cell r="R403">
            <v>96</v>
          </cell>
          <cell r="S403">
            <v>0</v>
          </cell>
          <cell r="T403">
            <v>96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</row>
        <row r="404">
          <cell r="B404">
            <v>0</v>
          </cell>
          <cell r="C404">
            <v>0</v>
          </cell>
          <cell r="D404">
            <v>261</v>
          </cell>
          <cell r="E404">
            <v>0</v>
          </cell>
          <cell r="F404">
            <v>261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P404">
            <v>0</v>
          </cell>
          <cell r="Q404">
            <v>0</v>
          </cell>
          <cell r="R404">
            <v>256</v>
          </cell>
          <cell r="S404">
            <v>0</v>
          </cell>
          <cell r="T404">
            <v>256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5</v>
          </cell>
          <cell r="F407">
            <v>6</v>
          </cell>
          <cell r="H407">
            <v>0</v>
          </cell>
          <cell r="I407">
            <v>0</v>
          </cell>
          <cell r="J407">
            <v>0</v>
          </cell>
          <cell r="K407">
            <v>3</v>
          </cell>
          <cell r="L407">
            <v>4</v>
          </cell>
          <cell r="P407">
            <v>0</v>
          </cell>
          <cell r="Q407">
            <v>0</v>
          </cell>
          <cell r="R407">
            <v>0</v>
          </cell>
          <cell r="S407">
            <v>5</v>
          </cell>
          <cell r="T407">
            <v>5</v>
          </cell>
          <cell r="V407">
            <v>0</v>
          </cell>
          <cell r="W407">
            <v>0</v>
          </cell>
          <cell r="X407">
            <v>0</v>
          </cell>
          <cell r="Y407">
            <v>3</v>
          </cell>
          <cell r="Z407">
            <v>3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</row>
        <row r="410">
          <cell r="B410">
            <v>0</v>
          </cell>
          <cell r="C410">
            <v>0</v>
          </cell>
          <cell r="D410">
            <v>9</v>
          </cell>
          <cell r="E410">
            <v>0</v>
          </cell>
          <cell r="F410">
            <v>9</v>
          </cell>
          <cell r="H410">
            <v>0</v>
          </cell>
          <cell r="I410">
            <v>0</v>
          </cell>
          <cell r="J410">
            <v>17</v>
          </cell>
          <cell r="K410">
            <v>0</v>
          </cell>
          <cell r="L410">
            <v>17</v>
          </cell>
          <cell r="P410">
            <v>0</v>
          </cell>
          <cell r="Q410">
            <v>0</v>
          </cell>
          <cell r="R410">
            <v>13</v>
          </cell>
          <cell r="S410">
            <v>0</v>
          </cell>
          <cell r="T410">
            <v>13</v>
          </cell>
          <cell r="V410">
            <v>0</v>
          </cell>
          <cell r="W410">
            <v>0</v>
          </cell>
          <cell r="X410">
            <v>26</v>
          </cell>
          <cell r="Y410">
            <v>0</v>
          </cell>
          <cell r="Z410">
            <v>26</v>
          </cell>
        </row>
        <row r="411">
          <cell r="B411">
            <v>0</v>
          </cell>
          <cell r="C411">
            <v>0</v>
          </cell>
          <cell r="D411">
            <v>40</v>
          </cell>
          <cell r="E411">
            <v>0</v>
          </cell>
          <cell r="F411">
            <v>40</v>
          </cell>
          <cell r="H411">
            <v>0</v>
          </cell>
          <cell r="I411">
            <v>0</v>
          </cell>
          <cell r="J411">
            <v>55</v>
          </cell>
          <cell r="K411">
            <v>0</v>
          </cell>
          <cell r="L411">
            <v>55</v>
          </cell>
          <cell r="P411">
            <v>0</v>
          </cell>
          <cell r="Q411">
            <v>0</v>
          </cell>
          <cell r="R411">
            <v>39</v>
          </cell>
          <cell r="S411">
            <v>0</v>
          </cell>
          <cell r="T411">
            <v>39</v>
          </cell>
          <cell r="V411">
            <v>0</v>
          </cell>
          <cell r="W411">
            <v>0</v>
          </cell>
          <cell r="X411">
            <v>54</v>
          </cell>
          <cell r="Y411">
            <v>0</v>
          </cell>
          <cell r="Z411">
            <v>54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I412">
            <v>0</v>
          </cell>
          <cell r="J412">
            <v>1</v>
          </cell>
          <cell r="K412">
            <v>0</v>
          </cell>
          <cell r="L412">
            <v>1</v>
          </cell>
          <cell r="P412">
            <v>0</v>
          </cell>
          <cell r="Q412">
            <v>0</v>
          </cell>
          <cell r="R412">
            <v>1</v>
          </cell>
          <cell r="S412">
            <v>0</v>
          </cell>
          <cell r="T412">
            <v>1</v>
          </cell>
          <cell r="V412">
            <v>0</v>
          </cell>
          <cell r="W412">
            <v>0</v>
          </cell>
          <cell r="X412">
            <v>1</v>
          </cell>
          <cell r="Y412">
            <v>0</v>
          </cell>
          <cell r="Z412">
            <v>1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</row>
        <row r="414">
          <cell r="B414">
            <v>0</v>
          </cell>
          <cell r="C414">
            <v>4</v>
          </cell>
          <cell r="D414">
            <v>120</v>
          </cell>
          <cell r="E414">
            <v>0</v>
          </cell>
          <cell r="F414">
            <v>125</v>
          </cell>
          <cell r="H414">
            <v>0</v>
          </cell>
          <cell r="I414">
            <v>4</v>
          </cell>
          <cell r="J414">
            <v>186</v>
          </cell>
          <cell r="K414">
            <v>0</v>
          </cell>
          <cell r="L414">
            <v>190</v>
          </cell>
          <cell r="P414">
            <v>0</v>
          </cell>
          <cell r="Q414">
            <v>5</v>
          </cell>
          <cell r="R414">
            <v>159</v>
          </cell>
          <cell r="S414">
            <v>0</v>
          </cell>
          <cell r="T414">
            <v>164</v>
          </cell>
          <cell r="V414">
            <v>0</v>
          </cell>
          <cell r="W414">
            <v>4</v>
          </cell>
          <cell r="X414">
            <v>263</v>
          </cell>
          <cell r="Y414">
            <v>0</v>
          </cell>
          <cell r="Z414">
            <v>267</v>
          </cell>
        </row>
        <row r="415">
          <cell r="B415">
            <v>0</v>
          </cell>
          <cell r="C415">
            <v>0</v>
          </cell>
          <cell r="D415">
            <v>7</v>
          </cell>
          <cell r="E415">
            <v>0</v>
          </cell>
          <cell r="F415">
            <v>7</v>
          </cell>
          <cell r="H415">
            <v>0</v>
          </cell>
          <cell r="I415">
            <v>0</v>
          </cell>
          <cell r="J415">
            <v>4</v>
          </cell>
          <cell r="K415">
            <v>0</v>
          </cell>
          <cell r="L415">
            <v>4</v>
          </cell>
          <cell r="P415">
            <v>0</v>
          </cell>
          <cell r="Q415">
            <v>0</v>
          </cell>
          <cell r="R415">
            <v>7</v>
          </cell>
          <cell r="S415">
            <v>0</v>
          </cell>
          <cell r="T415">
            <v>7</v>
          </cell>
          <cell r="V415">
            <v>0</v>
          </cell>
          <cell r="W415">
            <v>0</v>
          </cell>
          <cell r="X415">
            <v>4</v>
          </cell>
          <cell r="Y415">
            <v>0</v>
          </cell>
          <cell r="Z415">
            <v>4</v>
          </cell>
        </row>
        <row r="416">
          <cell r="B416">
            <v>0</v>
          </cell>
          <cell r="C416">
            <v>37</v>
          </cell>
          <cell r="D416">
            <v>32</v>
          </cell>
          <cell r="E416">
            <v>0</v>
          </cell>
          <cell r="F416">
            <v>69</v>
          </cell>
          <cell r="H416">
            <v>0</v>
          </cell>
          <cell r="I416">
            <v>22</v>
          </cell>
          <cell r="J416">
            <v>21</v>
          </cell>
          <cell r="K416">
            <v>0</v>
          </cell>
          <cell r="L416">
            <v>43</v>
          </cell>
          <cell r="P416">
            <v>0</v>
          </cell>
          <cell r="Q416">
            <v>42</v>
          </cell>
          <cell r="R416">
            <v>34</v>
          </cell>
          <cell r="S416">
            <v>0</v>
          </cell>
          <cell r="T416">
            <v>76</v>
          </cell>
          <cell r="V416">
            <v>0</v>
          </cell>
          <cell r="W416">
            <v>25</v>
          </cell>
          <cell r="X416">
            <v>22</v>
          </cell>
          <cell r="Y416">
            <v>0</v>
          </cell>
          <cell r="Z416">
            <v>46</v>
          </cell>
        </row>
        <row r="417">
          <cell r="B417">
            <v>0</v>
          </cell>
          <cell r="C417">
            <v>0</v>
          </cell>
          <cell r="D417">
            <v>34</v>
          </cell>
          <cell r="E417">
            <v>0</v>
          </cell>
          <cell r="F417">
            <v>34</v>
          </cell>
          <cell r="H417">
            <v>0</v>
          </cell>
          <cell r="I417">
            <v>0</v>
          </cell>
          <cell r="J417">
            <v>21</v>
          </cell>
          <cell r="K417">
            <v>0</v>
          </cell>
          <cell r="L417">
            <v>21</v>
          </cell>
          <cell r="P417">
            <v>0</v>
          </cell>
          <cell r="Q417">
            <v>0</v>
          </cell>
          <cell r="R417">
            <v>35</v>
          </cell>
          <cell r="S417">
            <v>0</v>
          </cell>
          <cell r="T417">
            <v>35</v>
          </cell>
          <cell r="V417">
            <v>0</v>
          </cell>
          <cell r="W417">
            <v>0</v>
          </cell>
          <cell r="X417">
            <v>21</v>
          </cell>
          <cell r="Y417">
            <v>0</v>
          </cell>
          <cell r="Z417">
            <v>21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</row>
        <row r="419">
          <cell r="B419">
            <v>0</v>
          </cell>
          <cell r="C419">
            <v>24</v>
          </cell>
          <cell r="D419">
            <v>37</v>
          </cell>
          <cell r="E419">
            <v>24</v>
          </cell>
          <cell r="F419">
            <v>85</v>
          </cell>
          <cell r="H419">
            <v>0</v>
          </cell>
          <cell r="I419">
            <v>14</v>
          </cell>
          <cell r="J419">
            <v>44</v>
          </cell>
          <cell r="K419">
            <v>25</v>
          </cell>
          <cell r="L419">
            <v>82</v>
          </cell>
          <cell r="P419">
            <v>0</v>
          </cell>
          <cell r="Q419">
            <v>27</v>
          </cell>
          <cell r="R419">
            <v>45</v>
          </cell>
          <cell r="S419">
            <v>25</v>
          </cell>
          <cell r="T419">
            <v>97</v>
          </cell>
          <cell r="V419">
            <v>0</v>
          </cell>
          <cell r="W419">
            <v>16</v>
          </cell>
          <cell r="X419">
            <v>59</v>
          </cell>
          <cell r="Y419">
            <v>27</v>
          </cell>
          <cell r="Z419">
            <v>101</v>
          </cell>
        </row>
        <row r="420">
          <cell r="B420">
            <v>0</v>
          </cell>
          <cell r="C420">
            <v>3</v>
          </cell>
          <cell r="D420">
            <v>2</v>
          </cell>
          <cell r="E420">
            <v>0</v>
          </cell>
          <cell r="F420">
            <v>5</v>
          </cell>
          <cell r="H420">
            <v>0</v>
          </cell>
          <cell r="I420">
            <v>2</v>
          </cell>
          <cell r="J420">
            <v>2</v>
          </cell>
          <cell r="K420">
            <v>0</v>
          </cell>
          <cell r="L420">
            <v>4</v>
          </cell>
          <cell r="P420">
            <v>0</v>
          </cell>
          <cell r="Q420">
            <v>3</v>
          </cell>
          <cell r="R420">
            <v>2</v>
          </cell>
          <cell r="S420">
            <v>0</v>
          </cell>
          <cell r="T420">
            <v>6</v>
          </cell>
          <cell r="V420">
            <v>0</v>
          </cell>
          <cell r="W420">
            <v>2</v>
          </cell>
          <cell r="X420">
            <v>3</v>
          </cell>
          <cell r="Y420">
            <v>0</v>
          </cell>
          <cell r="Z420">
            <v>5</v>
          </cell>
        </row>
        <row r="421">
          <cell r="B421">
            <v>0</v>
          </cell>
          <cell r="C421">
            <v>21</v>
          </cell>
          <cell r="D421">
            <v>14</v>
          </cell>
          <cell r="E421">
            <v>2</v>
          </cell>
          <cell r="F421">
            <v>37</v>
          </cell>
          <cell r="H421">
            <v>0</v>
          </cell>
          <cell r="I421">
            <v>12</v>
          </cell>
          <cell r="J421">
            <v>15</v>
          </cell>
          <cell r="K421">
            <v>4</v>
          </cell>
          <cell r="L421">
            <v>31</v>
          </cell>
          <cell r="P421">
            <v>0</v>
          </cell>
          <cell r="Q421">
            <v>23</v>
          </cell>
          <cell r="R421">
            <v>16</v>
          </cell>
          <cell r="S421">
            <v>3</v>
          </cell>
          <cell r="T421">
            <v>42</v>
          </cell>
          <cell r="V421">
            <v>0</v>
          </cell>
          <cell r="W421">
            <v>14</v>
          </cell>
          <cell r="X421">
            <v>18</v>
          </cell>
          <cell r="Y421">
            <v>5</v>
          </cell>
          <cell r="Z421">
            <v>37</v>
          </cell>
        </row>
        <row r="422"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</row>
        <row r="423"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</row>
        <row r="429"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</row>
        <row r="430"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</row>
        <row r="431"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</row>
        <row r="432"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</row>
        <row r="433"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</row>
        <row r="440">
          <cell r="B440">
            <v>0</v>
          </cell>
          <cell r="C440">
            <v>0</v>
          </cell>
          <cell r="D440">
            <v>5</v>
          </cell>
          <cell r="E440">
            <v>6</v>
          </cell>
          <cell r="F440">
            <v>10</v>
          </cell>
          <cell r="H440">
            <v>0</v>
          </cell>
          <cell r="I440">
            <v>0</v>
          </cell>
          <cell r="J440">
            <v>4</v>
          </cell>
          <cell r="K440">
            <v>26</v>
          </cell>
          <cell r="L440">
            <v>30</v>
          </cell>
          <cell r="P440">
            <v>0</v>
          </cell>
          <cell r="Q440">
            <v>0</v>
          </cell>
          <cell r="R440">
            <v>3</v>
          </cell>
          <cell r="S440">
            <v>1</v>
          </cell>
          <cell r="T440">
            <v>4</v>
          </cell>
          <cell r="V440">
            <v>0</v>
          </cell>
          <cell r="W440">
            <v>0</v>
          </cell>
          <cell r="X440">
            <v>2</v>
          </cell>
          <cell r="Y440">
            <v>24</v>
          </cell>
          <cell r="Z440">
            <v>26</v>
          </cell>
        </row>
        <row r="441">
          <cell r="B441">
            <v>0</v>
          </cell>
          <cell r="C441">
            <v>0</v>
          </cell>
          <cell r="D441">
            <v>11</v>
          </cell>
          <cell r="E441">
            <v>1</v>
          </cell>
          <cell r="F441">
            <v>12</v>
          </cell>
          <cell r="H441">
            <v>0</v>
          </cell>
          <cell r="I441">
            <v>0</v>
          </cell>
          <cell r="J441">
            <v>21</v>
          </cell>
          <cell r="K441">
            <v>1</v>
          </cell>
          <cell r="L441">
            <v>23</v>
          </cell>
          <cell r="P441">
            <v>0</v>
          </cell>
          <cell r="Q441">
            <v>0</v>
          </cell>
          <cell r="R441">
            <v>0</v>
          </cell>
          <cell r="S441">
            <v>1</v>
          </cell>
          <cell r="T441">
            <v>1</v>
          </cell>
          <cell r="V441">
            <v>0</v>
          </cell>
          <cell r="W441">
            <v>0</v>
          </cell>
          <cell r="X441">
            <v>14</v>
          </cell>
          <cell r="Y441">
            <v>2</v>
          </cell>
          <cell r="Z441">
            <v>16</v>
          </cell>
        </row>
        <row r="442">
          <cell r="B442">
            <v>0</v>
          </cell>
          <cell r="C442">
            <v>0</v>
          </cell>
          <cell r="D442">
            <v>60</v>
          </cell>
          <cell r="E442">
            <v>0</v>
          </cell>
          <cell r="F442">
            <v>60</v>
          </cell>
          <cell r="H442">
            <v>0</v>
          </cell>
          <cell r="I442">
            <v>0</v>
          </cell>
          <cell r="J442">
            <v>63</v>
          </cell>
          <cell r="K442">
            <v>1</v>
          </cell>
          <cell r="L442">
            <v>63</v>
          </cell>
          <cell r="P442">
            <v>0</v>
          </cell>
          <cell r="Q442">
            <v>0</v>
          </cell>
          <cell r="R442">
            <v>76</v>
          </cell>
          <cell r="S442">
            <v>0</v>
          </cell>
          <cell r="T442">
            <v>76</v>
          </cell>
          <cell r="V442">
            <v>0</v>
          </cell>
          <cell r="W442">
            <v>0</v>
          </cell>
          <cell r="X442">
            <v>88</v>
          </cell>
          <cell r="Y442">
            <v>1</v>
          </cell>
          <cell r="Z442">
            <v>89</v>
          </cell>
        </row>
        <row r="443">
          <cell r="B443">
            <v>0</v>
          </cell>
          <cell r="C443">
            <v>0</v>
          </cell>
          <cell r="D443">
            <v>5</v>
          </cell>
          <cell r="E443">
            <v>0</v>
          </cell>
          <cell r="F443">
            <v>5</v>
          </cell>
          <cell r="H443">
            <v>0</v>
          </cell>
          <cell r="I443">
            <v>0</v>
          </cell>
          <cell r="J443">
            <v>7</v>
          </cell>
          <cell r="K443">
            <v>0</v>
          </cell>
          <cell r="L443">
            <v>7</v>
          </cell>
          <cell r="P443">
            <v>0</v>
          </cell>
          <cell r="Q443">
            <v>0</v>
          </cell>
          <cell r="R443">
            <v>5</v>
          </cell>
          <cell r="S443">
            <v>0</v>
          </cell>
          <cell r="T443">
            <v>5</v>
          </cell>
          <cell r="V443">
            <v>0</v>
          </cell>
          <cell r="W443">
            <v>0</v>
          </cell>
          <cell r="X443">
            <v>7</v>
          </cell>
          <cell r="Y443">
            <v>0</v>
          </cell>
          <cell r="Z443">
            <v>7</v>
          </cell>
        </row>
        <row r="444">
          <cell r="B444">
            <v>0</v>
          </cell>
          <cell r="C444">
            <v>0</v>
          </cell>
          <cell r="D444">
            <v>4</v>
          </cell>
          <cell r="E444">
            <v>0</v>
          </cell>
          <cell r="F444">
            <v>4</v>
          </cell>
          <cell r="H444">
            <v>0</v>
          </cell>
          <cell r="I444">
            <v>0</v>
          </cell>
          <cell r="J444">
            <v>5</v>
          </cell>
          <cell r="K444">
            <v>0</v>
          </cell>
          <cell r="L444">
            <v>5</v>
          </cell>
          <cell r="P444">
            <v>0</v>
          </cell>
          <cell r="Q444">
            <v>0</v>
          </cell>
          <cell r="R444">
            <v>4</v>
          </cell>
          <cell r="S444">
            <v>0</v>
          </cell>
          <cell r="T444">
            <v>4</v>
          </cell>
          <cell r="V444">
            <v>0</v>
          </cell>
          <cell r="W444">
            <v>0</v>
          </cell>
          <cell r="X444">
            <v>5</v>
          </cell>
          <cell r="Y444">
            <v>0</v>
          </cell>
          <cell r="Z444">
            <v>5</v>
          </cell>
        </row>
        <row r="445">
          <cell r="B445">
            <v>0</v>
          </cell>
          <cell r="C445">
            <v>0</v>
          </cell>
          <cell r="D445">
            <v>1</v>
          </cell>
          <cell r="E445">
            <v>2</v>
          </cell>
          <cell r="F445">
            <v>3</v>
          </cell>
          <cell r="H445">
            <v>0</v>
          </cell>
          <cell r="I445">
            <v>0</v>
          </cell>
          <cell r="J445">
            <v>1</v>
          </cell>
          <cell r="K445">
            <v>3</v>
          </cell>
          <cell r="L445">
            <v>4</v>
          </cell>
          <cell r="P445">
            <v>0</v>
          </cell>
          <cell r="Q445">
            <v>0</v>
          </cell>
          <cell r="R445">
            <v>1</v>
          </cell>
          <cell r="S445">
            <v>3</v>
          </cell>
          <cell r="T445">
            <v>4</v>
          </cell>
          <cell r="V445">
            <v>0</v>
          </cell>
          <cell r="W445">
            <v>0</v>
          </cell>
          <cell r="X445">
            <v>1</v>
          </cell>
          <cell r="Y445">
            <v>4</v>
          </cell>
          <cell r="Z445">
            <v>5</v>
          </cell>
        </row>
        <row r="446">
          <cell r="B446">
            <v>0</v>
          </cell>
          <cell r="C446">
            <v>0</v>
          </cell>
          <cell r="D446">
            <v>3</v>
          </cell>
          <cell r="E446">
            <v>1</v>
          </cell>
          <cell r="F446">
            <v>4</v>
          </cell>
          <cell r="H446">
            <v>0</v>
          </cell>
          <cell r="I446">
            <v>0</v>
          </cell>
          <cell r="J446">
            <v>10</v>
          </cell>
          <cell r="K446">
            <v>2</v>
          </cell>
          <cell r="L446">
            <v>11</v>
          </cell>
          <cell r="P446">
            <v>0</v>
          </cell>
          <cell r="Q446">
            <v>0</v>
          </cell>
          <cell r="R446">
            <v>0</v>
          </cell>
          <cell r="S446">
            <v>1</v>
          </cell>
          <cell r="T446">
            <v>2</v>
          </cell>
          <cell r="V446">
            <v>0</v>
          </cell>
          <cell r="W446">
            <v>0</v>
          </cell>
          <cell r="X446">
            <v>9</v>
          </cell>
          <cell r="Y446">
            <v>2</v>
          </cell>
          <cell r="Z446">
            <v>11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</row>
        <row r="448">
          <cell r="B448">
            <v>0</v>
          </cell>
          <cell r="C448">
            <v>0</v>
          </cell>
          <cell r="D448">
            <v>1</v>
          </cell>
          <cell r="E448">
            <v>0</v>
          </cell>
          <cell r="F448">
            <v>1</v>
          </cell>
          <cell r="H448">
            <v>0</v>
          </cell>
          <cell r="I448">
            <v>0</v>
          </cell>
          <cell r="J448">
            <v>1</v>
          </cell>
          <cell r="K448">
            <v>0</v>
          </cell>
          <cell r="L448">
            <v>1</v>
          </cell>
          <cell r="P448">
            <v>0</v>
          </cell>
          <cell r="Q448">
            <v>0</v>
          </cell>
          <cell r="R448">
            <v>1</v>
          </cell>
          <cell r="S448">
            <v>0</v>
          </cell>
          <cell r="T448">
            <v>1</v>
          </cell>
          <cell r="V448">
            <v>0</v>
          </cell>
          <cell r="W448">
            <v>0</v>
          </cell>
          <cell r="X448">
            <v>1</v>
          </cell>
          <cell r="Y448">
            <v>0</v>
          </cell>
          <cell r="Z448">
            <v>1</v>
          </cell>
        </row>
        <row r="449">
          <cell r="B449">
            <v>0</v>
          </cell>
          <cell r="C449">
            <v>0</v>
          </cell>
          <cell r="D449">
            <v>3</v>
          </cell>
          <cell r="E449">
            <v>14</v>
          </cell>
          <cell r="F449">
            <v>17</v>
          </cell>
          <cell r="H449">
            <v>0</v>
          </cell>
          <cell r="I449">
            <v>0</v>
          </cell>
          <cell r="J449">
            <v>5</v>
          </cell>
          <cell r="K449">
            <v>76</v>
          </cell>
          <cell r="L449">
            <v>81</v>
          </cell>
          <cell r="P449">
            <v>0</v>
          </cell>
          <cell r="Q449">
            <v>0</v>
          </cell>
          <cell r="R449">
            <v>0</v>
          </cell>
          <cell r="S449">
            <v>4</v>
          </cell>
          <cell r="T449">
            <v>4</v>
          </cell>
          <cell r="V449">
            <v>0</v>
          </cell>
          <cell r="W449">
            <v>0</v>
          </cell>
          <cell r="X449">
            <v>0</v>
          </cell>
          <cell r="Y449">
            <v>82</v>
          </cell>
          <cell r="Z449">
            <v>82</v>
          </cell>
        </row>
        <row r="450"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</row>
        <row r="451">
          <cell r="B451">
            <v>0</v>
          </cell>
          <cell r="C451">
            <v>0</v>
          </cell>
          <cell r="D451">
            <v>1</v>
          </cell>
          <cell r="E451">
            <v>0</v>
          </cell>
          <cell r="F451">
            <v>1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P451">
            <v>0</v>
          </cell>
          <cell r="Q451">
            <v>0</v>
          </cell>
          <cell r="R451">
            <v>1</v>
          </cell>
          <cell r="S451">
            <v>0</v>
          </cell>
          <cell r="T451">
            <v>1</v>
          </cell>
          <cell r="V451">
            <v>0</v>
          </cell>
          <cell r="W451">
            <v>0</v>
          </cell>
          <cell r="X451">
            <v>1</v>
          </cell>
          <cell r="Y451">
            <v>0</v>
          </cell>
          <cell r="Z451">
            <v>1</v>
          </cell>
        </row>
        <row r="452">
          <cell r="B452">
            <v>0</v>
          </cell>
          <cell r="C452">
            <v>0</v>
          </cell>
          <cell r="D452">
            <v>1</v>
          </cell>
          <cell r="E452">
            <v>0</v>
          </cell>
          <cell r="F452">
            <v>1</v>
          </cell>
          <cell r="H452">
            <v>0</v>
          </cell>
          <cell r="I452">
            <v>0</v>
          </cell>
          <cell r="J452">
            <v>2</v>
          </cell>
          <cell r="K452">
            <v>0</v>
          </cell>
          <cell r="L452">
            <v>2</v>
          </cell>
          <cell r="P452">
            <v>0</v>
          </cell>
          <cell r="Q452">
            <v>0</v>
          </cell>
          <cell r="R452">
            <v>1</v>
          </cell>
          <cell r="S452">
            <v>0</v>
          </cell>
          <cell r="T452">
            <v>1</v>
          </cell>
          <cell r="V452">
            <v>0</v>
          </cell>
          <cell r="W452">
            <v>0</v>
          </cell>
          <cell r="X452">
            <v>3</v>
          </cell>
          <cell r="Y452">
            <v>0</v>
          </cell>
          <cell r="Z452">
            <v>3</v>
          </cell>
        </row>
        <row r="453"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H454">
            <v>0</v>
          </cell>
          <cell r="I454">
            <v>0</v>
          </cell>
          <cell r="J454">
            <v>1</v>
          </cell>
          <cell r="K454">
            <v>0</v>
          </cell>
          <cell r="L454">
            <v>1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V454">
            <v>0</v>
          </cell>
          <cell r="W454">
            <v>0</v>
          </cell>
          <cell r="X454">
            <v>1</v>
          </cell>
          <cell r="Y454">
            <v>0</v>
          </cell>
          <cell r="Z454">
            <v>1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</row>
        <row r="456">
          <cell r="B456">
            <v>0</v>
          </cell>
          <cell r="C456">
            <v>0</v>
          </cell>
          <cell r="D456">
            <v>1</v>
          </cell>
          <cell r="E456">
            <v>0</v>
          </cell>
          <cell r="F456">
            <v>1</v>
          </cell>
          <cell r="H456">
            <v>0</v>
          </cell>
          <cell r="I456">
            <v>0</v>
          </cell>
          <cell r="J456">
            <v>2</v>
          </cell>
          <cell r="K456">
            <v>0</v>
          </cell>
          <cell r="L456">
            <v>2</v>
          </cell>
          <cell r="P456">
            <v>0</v>
          </cell>
          <cell r="Q456">
            <v>0</v>
          </cell>
          <cell r="R456">
            <v>1</v>
          </cell>
          <cell r="S456">
            <v>0</v>
          </cell>
          <cell r="T456">
            <v>1</v>
          </cell>
          <cell r="V456">
            <v>0</v>
          </cell>
          <cell r="W456">
            <v>0</v>
          </cell>
          <cell r="X456">
            <v>2</v>
          </cell>
          <cell r="Y456">
            <v>0</v>
          </cell>
          <cell r="Z456">
            <v>2</v>
          </cell>
        </row>
        <row r="457">
          <cell r="B457">
            <v>0</v>
          </cell>
          <cell r="C457">
            <v>0</v>
          </cell>
          <cell r="D457">
            <v>1</v>
          </cell>
          <cell r="E457">
            <v>5</v>
          </cell>
          <cell r="F457">
            <v>6</v>
          </cell>
          <cell r="H457">
            <v>0</v>
          </cell>
          <cell r="I457">
            <v>0</v>
          </cell>
          <cell r="J457">
            <v>3</v>
          </cell>
          <cell r="K457">
            <v>25</v>
          </cell>
          <cell r="L457">
            <v>28</v>
          </cell>
          <cell r="P457">
            <v>0</v>
          </cell>
          <cell r="Q457">
            <v>0</v>
          </cell>
          <cell r="R457">
            <v>0</v>
          </cell>
          <cell r="S457">
            <v>1</v>
          </cell>
          <cell r="T457">
            <v>1</v>
          </cell>
          <cell r="V457">
            <v>0</v>
          </cell>
          <cell r="W457">
            <v>0</v>
          </cell>
          <cell r="X457">
            <v>3</v>
          </cell>
          <cell r="Y457">
            <v>24</v>
          </cell>
          <cell r="Z457">
            <v>27</v>
          </cell>
        </row>
        <row r="458">
          <cell r="B458">
            <v>0</v>
          </cell>
          <cell r="C458">
            <v>0</v>
          </cell>
          <cell r="D458">
            <v>1</v>
          </cell>
          <cell r="E458">
            <v>2</v>
          </cell>
          <cell r="F458">
            <v>3</v>
          </cell>
          <cell r="H458">
            <v>0</v>
          </cell>
          <cell r="I458">
            <v>0</v>
          </cell>
          <cell r="J458">
            <v>2</v>
          </cell>
          <cell r="K458">
            <v>3</v>
          </cell>
          <cell r="L458">
            <v>5</v>
          </cell>
          <cell r="P458">
            <v>0</v>
          </cell>
          <cell r="Q458">
            <v>0</v>
          </cell>
          <cell r="R458">
            <v>0</v>
          </cell>
          <cell r="S458">
            <v>2</v>
          </cell>
          <cell r="T458">
            <v>2</v>
          </cell>
          <cell r="V458">
            <v>0</v>
          </cell>
          <cell r="W458">
            <v>0</v>
          </cell>
          <cell r="X458">
            <v>2</v>
          </cell>
          <cell r="Y458">
            <v>4</v>
          </cell>
          <cell r="Z458">
            <v>5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</row>
        <row r="460">
          <cell r="B460">
            <v>0</v>
          </cell>
          <cell r="C460">
            <v>0</v>
          </cell>
          <cell r="D460">
            <v>4</v>
          </cell>
          <cell r="E460">
            <v>2</v>
          </cell>
          <cell r="F460">
            <v>6</v>
          </cell>
          <cell r="H460">
            <v>0</v>
          </cell>
          <cell r="I460">
            <v>0</v>
          </cell>
          <cell r="J460">
            <v>21</v>
          </cell>
          <cell r="K460">
            <v>5</v>
          </cell>
          <cell r="L460">
            <v>26</v>
          </cell>
          <cell r="P460">
            <v>0</v>
          </cell>
          <cell r="Q460">
            <v>0</v>
          </cell>
          <cell r="R460">
            <v>1</v>
          </cell>
          <cell r="S460">
            <v>0</v>
          </cell>
          <cell r="T460">
            <v>1</v>
          </cell>
          <cell r="V460">
            <v>0</v>
          </cell>
          <cell r="W460">
            <v>0</v>
          </cell>
          <cell r="X460">
            <v>28</v>
          </cell>
          <cell r="Y460">
            <v>2</v>
          </cell>
          <cell r="Z460">
            <v>31</v>
          </cell>
        </row>
        <row r="461">
          <cell r="B461">
            <v>0</v>
          </cell>
          <cell r="C461">
            <v>1</v>
          </cell>
          <cell r="D461">
            <v>10</v>
          </cell>
          <cell r="E461">
            <v>4</v>
          </cell>
          <cell r="F461">
            <v>15</v>
          </cell>
          <cell r="H461">
            <v>0</v>
          </cell>
          <cell r="I461">
            <v>6</v>
          </cell>
          <cell r="J461">
            <v>63</v>
          </cell>
          <cell r="K461">
            <v>6</v>
          </cell>
          <cell r="L461">
            <v>75</v>
          </cell>
          <cell r="P461">
            <v>0</v>
          </cell>
          <cell r="Q461">
            <v>0</v>
          </cell>
          <cell r="R461">
            <v>3</v>
          </cell>
          <cell r="S461">
            <v>4</v>
          </cell>
          <cell r="T461">
            <v>7</v>
          </cell>
          <cell r="V461">
            <v>0</v>
          </cell>
          <cell r="W461">
            <v>9</v>
          </cell>
          <cell r="X461">
            <v>83</v>
          </cell>
          <cell r="Y461">
            <v>6</v>
          </cell>
          <cell r="Z461">
            <v>98</v>
          </cell>
        </row>
        <row r="462">
          <cell r="B462">
            <v>0</v>
          </cell>
          <cell r="C462">
            <v>0</v>
          </cell>
          <cell r="D462">
            <v>0</v>
          </cell>
          <cell r="E462">
            <v>11</v>
          </cell>
          <cell r="F462">
            <v>12</v>
          </cell>
          <cell r="H462">
            <v>0</v>
          </cell>
          <cell r="I462">
            <v>0</v>
          </cell>
          <cell r="J462">
            <v>0</v>
          </cell>
          <cell r="K462">
            <v>21</v>
          </cell>
          <cell r="L462">
            <v>21</v>
          </cell>
          <cell r="P462">
            <v>0</v>
          </cell>
          <cell r="Q462">
            <v>0</v>
          </cell>
          <cell r="R462">
            <v>0</v>
          </cell>
          <cell r="S462">
            <v>15</v>
          </cell>
          <cell r="T462">
            <v>15</v>
          </cell>
          <cell r="V462">
            <v>0</v>
          </cell>
          <cell r="W462">
            <v>0</v>
          </cell>
          <cell r="X462">
            <v>0</v>
          </cell>
          <cell r="Y462">
            <v>27</v>
          </cell>
          <cell r="Z462">
            <v>27</v>
          </cell>
        </row>
        <row r="463">
          <cell r="B463">
            <v>0</v>
          </cell>
          <cell r="C463">
            <v>0</v>
          </cell>
          <cell r="D463">
            <v>1</v>
          </cell>
          <cell r="E463">
            <v>8</v>
          </cell>
          <cell r="F463">
            <v>8</v>
          </cell>
          <cell r="H463">
            <v>0</v>
          </cell>
          <cell r="I463">
            <v>0</v>
          </cell>
          <cell r="J463">
            <v>1</v>
          </cell>
          <cell r="K463">
            <v>14</v>
          </cell>
          <cell r="L463">
            <v>15</v>
          </cell>
          <cell r="P463">
            <v>0</v>
          </cell>
          <cell r="Q463">
            <v>0</v>
          </cell>
          <cell r="R463">
            <v>1</v>
          </cell>
          <cell r="S463">
            <v>10</v>
          </cell>
          <cell r="T463">
            <v>11</v>
          </cell>
          <cell r="V463">
            <v>0</v>
          </cell>
          <cell r="W463">
            <v>0</v>
          </cell>
          <cell r="X463">
            <v>1</v>
          </cell>
          <cell r="Y463">
            <v>18</v>
          </cell>
          <cell r="Z463">
            <v>19</v>
          </cell>
        </row>
        <row r="464">
          <cell r="B464">
            <v>0</v>
          </cell>
          <cell r="C464">
            <v>0</v>
          </cell>
          <cell r="D464">
            <v>1</v>
          </cell>
          <cell r="E464">
            <v>0</v>
          </cell>
          <cell r="F464">
            <v>1</v>
          </cell>
          <cell r="H464">
            <v>0</v>
          </cell>
          <cell r="I464">
            <v>0</v>
          </cell>
          <cell r="J464">
            <v>1</v>
          </cell>
          <cell r="K464">
            <v>0</v>
          </cell>
          <cell r="L464">
            <v>1</v>
          </cell>
          <cell r="P464">
            <v>0</v>
          </cell>
          <cell r="Q464">
            <v>0</v>
          </cell>
          <cell r="R464">
            <v>1</v>
          </cell>
          <cell r="S464">
            <v>0</v>
          </cell>
          <cell r="T464">
            <v>1</v>
          </cell>
          <cell r="V464">
            <v>0</v>
          </cell>
          <cell r="W464">
            <v>0</v>
          </cell>
          <cell r="X464">
            <v>2</v>
          </cell>
          <cell r="Y464">
            <v>0</v>
          </cell>
          <cell r="Z464">
            <v>2</v>
          </cell>
        </row>
        <row r="465">
          <cell r="B465">
            <v>0</v>
          </cell>
          <cell r="C465">
            <v>0</v>
          </cell>
          <cell r="D465">
            <v>1</v>
          </cell>
          <cell r="E465">
            <v>0</v>
          </cell>
          <cell r="F465">
            <v>1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P465">
            <v>0</v>
          </cell>
          <cell r="Q465">
            <v>0</v>
          </cell>
          <cell r="R465">
            <v>1</v>
          </cell>
          <cell r="S465">
            <v>0</v>
          </cell>
          <cell r="T465">
            <v>1</v>
          </cell>
          <cell r="V465">
            <v>0</v>
          </cell>
          <cell r="W465">
            <v>0</v>
          </cell>
          <cell r="X465">
            <v>1</v>
          </cell>
          <cell r="Y465">
            <v>0</v>
          </cell>
          <cell r="Z465">
            <v>1</v>
          </cell>
        </row>
        <row r="466"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</row>
        <row r="467"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</row>
        <row r="468"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</row>
        <row r="469"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</row>
        <row r="471">
          <cell r="B471">
            <v>0</v>
          </cell>
          <cell r="C471">
            <v>1</v>
          </cell>
          <cell r="D471">
            <v>1</v>
          </cell>
          <cell r="E471">
            <v>0</v>
          </cell>
          <cell r="F471">
            <v>2</v>
          </cell>
          <cell r="H471">
            <v>0</v>
          </cell>
          <cell r="I471">
            <v>9</v>
          </cell>
          <cell r="J471">
            <v>3</v>
          </cell>
          <cell r="K471">
            <v>1</v>
          </cell>
          <cell r="L471">
            <v>13</v>
          </cell>
          <cell r="P471">
            <v>0</v>
          </cell>
          <cell r="Q471">
            <v>1</v>
          </cell>
          <cell r="R471">
            <v>0</v>
          </cell>
          <cell r="S471">
            <v>0</v>
          </cell>
          <cell r="T471">
            <v>1</v>
          </cell>
          <cell r="V471">
            <v>0</v>
          </cell>
          <cell r="W471">
            <v>14</v>
          </cell>
          <cell r="X471">
            <v>4</v>
          </cell>
          <cell r="Y471">
            <v>1</v>
          </cell>
          <cell r="Z471">
            <v>19</v>
          </cell>
        </row>
        <row r="472"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</row>
        <row r="473"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</row>
        <row r="474"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</row>
        <row r="475"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</row>
        <row r="476"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</row>
        <row r="477">
          <cell r="B477">
            <v>0</v>
          </cell>
          <cell r="C477">
            <v>186</v>
          </cell>
          <cell r="D477">
            <v>65</v>
          </cell>
          <cell r="E477">
            <v>0</v>
          </cell>
          <cell r="F477">
            <v>252</v>
          </cell>
          <cell r="H477">
            <v>0</v>
          </cell>
          <cell r="I477">
            <v>107</v>
          </cell>
          <cell r="J477">
            <v>38</v>
          </cell>
          <cell r="K477">
            <v>0</v>
          </cell>
          <cell r="L477">
            <v>145</v>
          </cell>
          <cell r="P477">
            <v>0</v>
          </cell>
          <cell r="Q477">
            <v>183</v>
          </cell>
          <cell r="R477">
            <v>64</v>
          </cell>
          <cell r="S477">
            <v>0</v>
          </cell>
          <cell r="T477">
            <v>247</v>
          </cell>
          <cell r="V477">
            <v>0</v>
          </cell>
          <cell r="W477">
            <v>105</v>
          </cell>
          <cell r="X477">
            <v>37</v>
          </cell>
          <cell r="Y477">
            <v>0</v>
          </cell>
          <cell r="Z477">
            <v>142</v>
          </cell>
        </row>
        <row r="480">
          <cell r="B480">
            <v>0</v>
          </cell>
          <cell r="C480">
            <v>3</v>
          </cell>
          <cell r="D480">
            <v>5</v>
          </cell>
          <cell r="E480">
            <v>4</v>
          </cell>
          <cell r="F480">
            <v>12</v>
          </cell>
          <cell r="H480">
            <v>0</v>
          </cell>
          <cell r="I480">
            <v>2</v>
          </cell>
          <cell r="J480">
            <v>4</v>
          </cell>
          <cell r="K480">
            <v>3</v>
          </cell>
          <cell r="L480">
            <v>9</v>
          </cell>
          <cell r="P480">
            <v>0</v>
          </cell>
          <cell r="Q480">
            <v>3</v>
          </cell>
          <cell r="R480">
            <v>5</v>
          </cell>
          <cell r="S480">
            <v>4</v>
          </cell>
          <cell r="T480">
            <v>12</v>
          </cell>
          <cell r="V480">
            <v>0</v>
          </cell>
          <cell r="W480">
            <v>2</v>
          </cell>
          <cell r="X480">
            <v>3</v>
          </cell>
          <cell r="Y480">
            <v>3</v>
          </cell>
          <cell r="Z480">
            <v>8</v>
          </cell>
        </row>
        <row r="481"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</row>
        <row r="482"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</row>
        <row r="483">
          <cell r="B483">
            <v>0</v>
          </cell>
          <cell r="C483">
            <v>0</v>
          </cell>
          <cell r="D483">
            <v>18</v>
          </cell>
          <cell r="E483">
            <v>0</v>
          </cell>
          <cell r="F483">
            <v>18</v>
          </cell>
          <cell r="H483">
            <v>0</v>
          </cell>
          <cell r="I483">
            <v>0</v>
          </cell>
          <cell r="J483">
            <v>10</v>
          </cell>
          <cell r="K483">
            <v>0</v>
          </cell>
          <cell r="L483">
            <v>10</v>
          </cell>
          <cell r="P483">
            <v>0</v>
          </cell>
          <cell r="Q483">
            <v>0</v>
          </cell>
          <cell r="R483">
            <v>44</v>
          </cell>
          <cell r="S483">
            <v>0</v>
          </cell>
          <cell r="T483">
            <v>44</v>
          </cell>
          <cell r="V483">
            <v>0</v>
          </cell>
          <cell r="W483">
            <v>0</v>
          </cell>
          <cell r="X483">
            <v>26</v>
          </cell>
          <cell r="Y483">
            <v>0</v>
          </cell>
          <cell r="Z483">
            <v>26</v>
          </cell>
        </row>
        <row r="484">
          <cell r="B484">
            <v>0</v>
          </cell>
          <cell r="C484">
            <v>0</v>
          </cell>
          <cell r="D484">
            <v>18</v>
          </cell>
          <cell r="E484">
            <v>0</v>
          </cell>
          <cell r="F484">
            <v>18</v>
          </cell>
          <cell r="H484">
            <v>0</v>
          </cell>
          <cell r="I484">
            <v>0</v>
          </cell>
          <cell r="J484">
            <v>9</v>
          </cell>
          <cell r="K484">
            <v>0</v>
          </cell>
          <cell r="L484">
            <v>9</v>
          </cell>
          <cell r="P484">
            <v>0</v>
          </cell>
          <cell r="Q484">
            <v>0</v>
          </cell>
          <cell r="R484">
            <v>17</v>
          </cell>
          <cell r="S484">
            <v>0</v>
          </cell>
          <cell r="T484">
            <v>17</v>
          </cell>
          <cell r="V484">
            <v>0</v>
          </cell>
          <cell r="W484">
            <v>0</v>
          </cell>
          <cell r="X484">
            <v>9</v>
          </cell>
          <cell r="Y484">
            <v>0</v>
          </cell>
          <cell r="Z484">
            <v>9</v>
          </cell>
        </row>
        <row r="485"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P485">
            <v>0</v>
          </cell>
          <cell r="Q485">
            <v>0</v>
          </cell>
          <cell r="R485">
            <v>1</v>
          </cell>
          <cell r="S485">
            <v>0</v>
          </cell>
          <cell r="T485">
            <v>1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</row>
        <row r="486"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</row>
        <row r="487">
          <cell r="B487">
            <v>0</v>
          </cell>
          <cell r="C487">
            <v>3</v>
          </cell>
          <cell r="D487">
            <v>11</v>
          </cell>
          <cell r="E487">
            <v>0</v>
          </cell>
          <cell r="F487">
            <v>13</v>
          </cell>
          <cell r="H487">
            <v>0</v>
          </cell>
          <cell r="I487">
            <v>1</v>
          </cell>
          <cell r="J487">
            <v>5</v>
          </cell>
          <cell r="K487">
            <v>0</v>
          </cell>
          <cell r="L487">
            <v>6</v>
          </cell>
          <cell r="P487">
            <v>0</v>
          </cell>
          <cell r="Q487">
            <v>3</v>
          </cell>
          <cell r="R487">
            <v>10</v>
          </cell>
          <cell r="S487">
            <v>0</v>
          </cell>
          <cell r="T487">
            <v>12</v>
          </cell>
          <cell r="V487">
            <v>0</v>
          </cell>
          <cell r="W487">
            <v>1</v>
          </cell>
          <cell r="X487">
            <v>3</v>
          </cell>
          <cell r="Y487">
            <v>0</v>
          </cell>
          <cell r="Z487">
            <v>4</v>
          </cell>
        </row>
        <row r="488">
          <cell r="B488">
            <v>0</v>
          </cell>
          <cell r="C488">
            <v>2</v>
          </cell>
          <cell r="D488">
            <v>23</v>
          </cell>
          <cell r="E488">
            <v>0</v>
          </cell>
          <cell r="F488">
            <v>25</v>
          </cell>
          <cell r="H488">
            <v>0</v>
          </cell>
          <cell r="I488">
            <v>1</v>
          </cell>
          <cell r="J488">
            <v>15</v>
          </cell>
          <cell r="K488">
            <v>0</v>
          </cell>
          <cell r="L488">
            <v>17</v>
          </cell>
          <cell r="P488">
            <v>0</v>
          </cell>
          <cell r="Q488">
            <v>0</v>
          </cell>
          <cell r="R488">
            <v>19</v>
          </cell>
          <cell r="S488">
            <v>0</v>
          </cell>
          <cell r="T488">
            <v>19</v>
          </cell>
          <cell r="V488">
            <v>0</v>
          </cell>
          <cell r="W488">
            <v>0</v>
          </cell>
          <cell r="X488">
            <v>13</v>
          </cell>
          <cell r="Y488">
            <v>0</v>
          </cell>
          <cell r="Z488">
            <v>13</v>
          </cell>
        </row>
        <row r="489">
          <cell r="B489">
            <v>0</v>
          </cell>
          <cell r="C489">
            <v>9</v>
          </cell>
          <cell r="D489">
            <v>65</v>
          </cell>
          <cell r="E489">
            <v>4</v>
          </cell>
          <cell r="F489">
            <v>79</v>
          </cell>
          <cell r="H489">
            <v>0</v>
          </cell>
          <cell r="I489">
            <v>4</v>
          </cell>
          <cell r="J489">
            <v>34</v>
          </cell>
          <cell r="K489">
            <v>2</v>
          </cell>
          <cell r="L489">
            <v>40</v>
          </cell>
          <cell r="P489">
            <v>0</v>
          </cell>
          <cell r="Q489">
            <v>9</v>
          </cell>
          <cell r="R489">
            <v>79</v>
          </cell>
          <cell r="S489">
            <v>4</v>
          </cell>
          <cell r="T489">
            <v>92</v>
          </cell>
          <cell r="V489">
            <v>0</v>
          </cell>
          <cell r="W489">
            <v>3</v>
          </cell>
          <cell r="X489">
            <v>38</v>
          </cell>
          <cell r="Y489">
            <v>1</v>
          </cell>
          <cell r="Z489">
            <v>42</v>
          </cell>
        </row>
        <row r="490">
          <cell r="B490">
            <v>0</v>
          </cell>
          <cell r="C490">
            <v>0</v>
          </cell>
          <cell r="D490">
            <v>50</v>
          </cell>
          <cell r="E490">
            <v>0</v>
          </cell>
          <cell r="F490">
            <v>50</v>
          </cell>
          <cell r="H490">
            <v>0</v>
          </cell>
          <cell r="I490">
            <v>0</v>
          </cell>
          <cell r="J490">
            <v>29</v>
          </cell>
          <cell r="K490">
            <v>0</v>
          </cell>
          <cell r="L490">
            <v>29</v>
          </cell>
          <cell r="P490">
            <v>0</v>
          </cell>
          <cell r="Q490">
            <v>0</v>
          </cell>
          <cell r="R490">
            <v>57</v>
          </cell>
          <cell r="S490">
            <v>0</v>
          </cell>
          <cell r="T490">
            <v>57</v>
          </cell>
          <cell r="V490">
            <v>0</v>
          </cell>
          <cell r="W490">
            <v>0</v>
          </cell>
          <cell r="X490">
            <v>31</v>
          </cell>
          <cell r="Y490">
            <v>0</v>
          </cell>
          <cell r="Z490">
            <v>31</v>
          </cell>
        </row>
        <row r="491"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</row>
        <row r="492">
          <cell r="B492">
            <v>0</v>
          </cell>
          <cell r="C492">
            <v>72</v>
          </cell>
          <cell r="D492">
            <v>27</v>
          </cell>
          <cell r="E492">
            <v>2</v>
          </cell>
          <cell r="F492">
            <v>101</v>
          </cell>
          <cell r="H492">
            <v>0</v>
          </cell>
          <cell r="I492">
            <v>54</v>
          </cell>
          <cell r="J492">
            <v>20</v>
          </cell>
          <cell r="K492">
            <v>1</v>
          </cell>
          <cell r="L492">
            <v>75</v>
          </cell>
          <cell r="P492">
            <v>0</v>
          </cell>
          <cell r="Q492">
            <v>79</v>
          </cell>
          <cell r="R492">
            <v>28</v>
          </cell>
          <cell r="S492">
            <v>3</v>
          </cell>
          <cell r="T492">
            <v>110</v>
          </cell>
          <cell r="V492">
            <v>0</v>
          </cell>
          <cell r="W492">
            <v>60</v>
          </cell>
          <cell r="X492">
            <v>21</v>
          </cell>
          <cell r="Y492">
            <v>1</v>
          </cell>
          <cell r="Z492">
            <v>81</v>
          </cell>
        </row>
        <row r="493">
          <cell r="B493">
            <v>0</v>
          </cell>
          <cell r="C493">
            <v>10</v>
          </cell>
          <cell r="D493">
            <v>0</v>
          </cell>
          <cell r="E493">
            <v>0</v>
          </cell>
          <cell r="F493">
            <v>11</v>
          </cell>
          <cell r="H493">
            <v>0</v>
          </cell>
          <cell r="I493">
            <v>8</v>
          </cell>
          <cell r="J493">
            <v>0</v>
          </cell>
          <cell r="K493">
            <v>0</v>
          </cell>
          <cell r="L493">
            <v>8</v>
          </cell>
          <cell r="P493">
            <v>0</v>
          </cell>
          <cell r="Q493">
            <v>12</v>
          </cell>
          <cell r="R493">
            <v>0</v>
          </cell>
          <cell r="S493">
            <v>0</v>
          </cell>
          <cell r="T493">
            <v>12</v>
          </cell>
          <cell r="V493">
            <v>0</v>
          </cell>
          <cell r="W493">
            <v>9</v>
          </cell>
          <cell r="X493">
            <v>0</v>
          </cell>
          <cell r="Y493">
            <v>0</v>
          </cell>
          <cell r="Z493">
            <v>9</v>
          </cell>
        </row>
        <row r="494">
          <cell r="B494">
            <v>0</v>
          </cell>
          <cell r="C494">
            <v>73</v>
          </cell>
          <cell r="D494">
            <v>16</v>
          </cell>
          <cell r="E494">
            <v>62</v>
          </cell>
          <cell r="F494">
            <v>151</v>
          </cell>
          <cell r="H494">
            <v>0</v>
          </cell>
          <cell r="I494">
            <v>55</v>
          </cell>
          <cell r="J494">
            <v>9</v>
          </cell>
          <cell r="K494">
            <v>36</v>
          </cell>
          <cell r="L494">
            <v>100</v>
          </cell>
          <cell r="P494">
            <v>0</v>
          </cell>
          <cell r="Q494">
            <v>80</v>
          </cell>
          <cell r="R494">
            <v>0</v>
          </cell>
          <cell r="S494">
            <v>93</v>
          </cell>
          <cell r="T494">
            <v>173</v>
          </cell>
          <cell r="V494">
            <v>0</v>
          </cell>
          <cell r="W494">
            <v>60</v>
          </cell>
          <cell r="X494">
            <v>0</v>
          </cell>
          <cell r="Y494">
            <v>54</v>
          </cell>
          <cell r="Z494">
            <v>114</v>
          </cell>
        </row>
        <row r="495">
          <cell r="B495">
            <v>0</v>
          </cell>
          <cell r="C495">
            <v>1</v>
          </cell>
          <cell r="D495">
            <v>0</v>
          </cell>
          <cell r="E495">
            <v>0</v>
          </cell>
          <cell r="F495">
            <v>1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P495">
            <v>0</v>
          </cell>
          <cell r="Q495">
            <v>2</v>
          </cell>
          <cell r="R495">
            <v>0</v>
          </cell>
          <cell r="S495">
            <v>0</v>
          </cell>
          <cell r="T495">
            <v>2</v>
          </cell>
          <cell r="V495">
            <v>0</v>
          </cell>
          <cell r="W495">
            <v>1</v>
          </cell>
          <cell r="X495">
            <v>0</v>
          </cell>
          <cell r="Y495">
            <v>0</v>
          </cell>
          <cell r="Z495">
            <v>1</v>
          </cell>
        </row>
        <row r="496"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</row>
        <row r="497"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</row>
        <row r="498"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</row>
        <row r="499"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</row>
        <row r="500"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</row>
        <row r="501"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</row>
        <row r="502"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</row>
        <row r="503"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</row>
        <row r="504"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</row>
        <row r="505"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</row>
        <row r="506"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</row>
        <row r="507"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</row>
        <row r="508"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</row>
        <row r="513">
          <cell r="B513">
            <v>0</v>
          </cell>
          <cell r="C513">
            <v>0</v>
          </cell>
          <cell r="D513">
            <v>15</v>
          </cell>
          <cell r="E513">
            <v>33</v>
          </cell>
          <cell r="F513">
            <v>47</v>
          </cell>
          <cell r="H513">
            <v>0</v>
          </cell>
          <cell r="I513">
            <v>0</v>
          </cell>
          <cell r="J513">
            <v>9</v>
          </cell>
          <cell r="K513">
            <v>34</v>
          </cell>
          <cell r="L513">
            <v>42</v>
          </cell>
          <cell r="P513">
            <v>0</v>
          </cell>
          <cell r="Q513">
            <v>0</v>
          </cell>
          <cell r="R513">
            <v>0</v>
          </cell>
          <cell r="S513">
            <v>4</v>
          </cell>
          <cell r="T513">
            <v>4</v>
          </cell>
          <cell r="V513">
            <v>0</v>
          </cell>
          <cell r="W513">
            <v>0</v>
          </cell>
          <cell r="X513">
            <v>0</v>
          </cell>
          <cell r="Y513">
            <v>26</v>
          </cell>
          <cell r="Z513">
            <v>26</v>
          </cell>
        </row>
        <row r="514">
          <cell r="B514">
            <v>0</v>
          </cell>
          <cell r="C514">
            <v>0</v>
          </cell>
          <cell r="D514">
            <v>1</v>
          </cell>
          <cell r="E514">
            <v>0</v>
          </cell>
          <cell r="F514">
            <v>1</v>
          </cell>
          <cell r="H514">
            <v>0</v>
          </cell>
          <cell r="I514">
            <v>0</v>
          </cell>
          <cell r="J514">
            <v>2</v>
          </cell>
          <cell r="K514">
            <v>0</v>
          </cell>
          <cell r="L514">
            <v>2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V514">
            <v>0</v>
          </cell>
          <cell r="W514">
            <v>0</v>
          </cell>
          <cell r="X514">
            <v>2</v>
          </cell>
          <cell r="Y514">
            <v>0</v>
          </cell>
          <cell r="Z514">
            <v>2</v>
          </cell>
        </row>
        <row r="515">
          <cell r="B515">
            <v>0</v>
          </cell>
          <cell r="C515">
            <v>0</v>
          </cell>
          <cell r="D515">
            <v>8</v>
          </cell>
          <cell r="E515">
            <v>0</v>
          </cell>
          <cell r="F515">
            <v>8</v>
          </cell>
          <cell r="H515">
            <v>0</v>
          </cell>
          <cell r="I515">
            <v>0</v>
          </cell>
          <cell r="J515">
            <v>5</v>
          </cell>
          <cell r="K515">
            <v>0</v>
          </cell>
          <cell r="L515">
            <v>5</v>
          </cell>
          <cell r="P515">
            <v>0</v>
          </cell>
          <cell r="Q515">
            <v>0</v>
          </cell>
          <cell r="R515">
            <v>20</v>
          </cell>
          <cell r="S515">
            <v>0</v>
          </cell>
          <cell r="T515">
            <v>20</v>
          </cell>
          <cell r="V515">
            <v>0</v>
          </cell>
          <cell r="W515">
            <v>0</v>
          </cell>
          <cell r="X515">
            <v>12</v>
          </cell>
          <cell r="Y515">
            <v>0</v>
          </cell>
          <cell r="Z515">
            <v>12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</row>
        <row r="518">
          <cell r="B518">
            <v>0</v>
          </cell>
          <cell r="C518">
            <v>1</v>
          </cell>
          <cell r="D518">
            <v>1</v>
          </cell>
          <cell r="E518">
            <v>16</v>
          </cell>
          <cell r="F518">
            <v>19</v>
          </cell>
          <cell r="H518">
            <v>0</v>
          </cell>
          <cell r="I518">
            <v>1</v>
          </cell>
          <cell r="J518">
            <v>1</v>
          </cell>
          <cell r="K518">
            <v>10</v>
          </cell>
          <cell r="L518">
            <v>11</v>
          </cell>
          <cell r="P518">
            <v>0</v>
          </cell>
          <cell r="Q518">
            <v>1</v>
          </cell>
          <cell r="R518">
            <v>0</v>
          </cell>
          <cell r="S518">
            <v>27</v>
          </cell>
          <cell r="T518">
            <v>29</v>
          </cell>
          <cell r="V518">
            <v>0</v>
          </cell>
          <cell r="W518">
            <v>1</v>
          </cell>
          <cell r="X518">
            <v>0</v>
          </cell>
          <cell r="Y518">
            <v>16</v>
          </cell>
          <cell r="Z518">
            <v>17</v>
          </cell>
        </row>
        <row r="519">
          <cell r="B519">
            <v>0</v>
          </cell>
          <cell r="C519">
            <v>0</v>
          </cell>
          <cell r="D519">
            <v>13</v>
          </cell>
          <cell r="E519">
            <v>5</v>
          </cell>
          <cell r="F519">
            <v>19</v>
          </cell>
          <cell r="H519">
            <v>0</v>
          </cell>
          <cell r="I519">
            <v>0</v>
          </cell>
          <cell r="J519">
            <v>8</v>
          </cell>
          <cell r="K519">
            <v>3</v>
          </cell>
          <cell r="L519">
            <v>12</v>
          </cell>
          <cell r="P519">
            <v>0</v>
          </cell>
          <cell r="Q519">
            <v>0</v>
          </cell>
          <cell r="R519">
            <v>0</v>
          </cell>
          <cell r="S519">
            <v>9</v>
          </cell>
          <cell r="T519">
            <v>9</v>
          </cell>
          <cell r="V519">
            <v>0</v>
          </cell>
          <cell r="W519">
            <v>0</v>
          </cell>
          <cell r="X519">
            <v>1</v>
          </cell>
          <cell r="Y519">
            <v>5</v>
          </cell>
          <cell r="Z519">
            <v>7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P521">
            <v>0</v>
          </cell>
          <cell r="Q521">
            <v>0</v>
          </cell>
          <cell r="R521">
            <v>1</v>
          </cell>
          <cell r="S521">
            <v>0</v>
          </cell>
          <cell r="T521">
            <v>1</v>
          </cell>
          <cell r="V521">
            <v>0</v>
          </cell>
          <cell r="W521">
            <v>0</v>
          </cell>
          <cell r="X521">
            <v>1</v>
          </cell>
          <cell r="Y521">
            <v>0</v>
          </cell>
          <cell r="Z521">
            <v>1</v>
          </cell>
        </row>
        <row r="522">
          <cell r="B522">
            <v>0</v>
          </cell>
          <cell r="C522">
            <v>0</v>
          </cell>
          <cell r="D522">
            <v>17</v>
          </cell>
          <cell r="E522">
            <v>108</v>
          </cell>
          <cell r="F522">
            <v>125</v>
          </cell>
          <cell r="H522">
            <v>0</v>
          </cell>
          <cell r="I522">
            <v>0</v>
          </cell>
          <cell r="J522">
            <v>10</v>
          </cell>
          <cell r="K522">
            <v>136</v>
          </cell>
          <cell r="L522">
            <v>146</v>
          </cell>
          <cell r="P522">
            <v>0</v>
          </cell>
          <cell r="Q522">
            <v>0</v>
          </cell>
          <cell r="R522">
            <v>0</v>
          </cell>
          <cell r="S522">
            <v>20</v>
          </cell>
          <cell r="T522">
            <v>20</v>
          </cell>
          <cell r="V522">
            <v>0</v>
          </cell>
          <cell r="W522">
            <v>0</v>
          </cell>
          <cell r="X522">
            <v>0</v>
          </cell>
          <cell r="Y522">
            <v>154</v>
          </cell>
          <cell r="Z522">
            <v>154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</row>
        <row r="525">
          <cell r="B525">
            <v>0</v>
          </cell>
          <cell r="C525">
            <v>0</v>
          </cell>
          <cell r="D525">
            <v>6</v>
          </cell>
          <cell r="E525">
            <v>0</v>
          </cell>
          <cell r="F525">
            <v>6</v>
          </cell>
          <cell r="H525">
            <v>0</v>
          </cell>
          <cell r="I525">
            <v>0</v>
          </cell>
          <cell r="J525">
            <v>4</v>
          </cell>
          <cell r="K525">
            <v>0</v>
          </cell>
          <cell r="L525">
            <v>4</v>
          </cell>
          <cell r="P525">
            <v>0</v>
          </cell>
          <cell r="Q525">
            <v>0</v>
          </cell>
          <cell r="R525">
            <v>7</v>
          </cell>
          <cell r="S525">
            <v>0</v>
          </cell>
          <cell r="T525">
            <v>7</v>
          </cell>
          <cell r="V525">
            <v>0</v>
          </cell>
          <cell r="W525">
            <v>0</v>
          </cell>
          <cell r="X525">
            <v>5</v>
          </cell>
          <cell r="Y525">
            <v>0</v>
          </cell>
          <cell r="Z525">
            <v>5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</row>
        <row r="527">
          <cell r="B527">
            <v>0</v>
          </cell>
          <cell r="C527">
            <v>0</v>
          </cell>
          <cell r="D527">
            <v>20</v>
          </cell>
          <cell r="E527">
            <v>0</v>
          </cell>
          <cell r="F527">
            <v>20</v>
          </cell>
          <cell r="H527">
            <v>0</v>
          </cell>
          <cell r="I527">
            <v>0</v>
          </cell>
          <cell r="J527">
            <v>15</v>
          </cell>
          <cell r="K527">
            <v>0</v>
          </cell>
          <cell r="L527">
            <v>15</v>
          </cell>
          <cell r="P527">
            <v>0</v>
          </cell>
          <cell r="Q527">
            <v>0</v>
          </cell>
          <cell r="R527">
            <v>20</v>
          </cell>
          <cell r="S527">
            <v>0</v>
          </cell>
          <cell r="T527">
            <v>20</v>
          </cell>
          <cell r="V527">
            <v>0</v>
          </cell>
          <cell r="W527">
            <v>0</v>
          </cell>
          <cell r="X527">
            <v>15</v>
          </cell>
          <cell r="Y527">
            <v>0</v>
          </cell>
          <cell r="Z527">
            <v>15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</row>
        <row r="529">
          <cell r="B529">
            <v>0</v>
          </cell>
          <cell r="C529">
            <v>0</v>
          </cell>
          <cell r="D529">
            <v>24</v>
          </cell>
          <cell r="E529">
            <v>0</v>
          </cell>
          <cell r="F529">
            <v>24</v>
          </cell>
          <cell r="H529">
            <v>0</v>
          </cell>
          <cell r="I529">
            <v>0</v>
          </cell>
          <cell r="J529">
            <v>17</v>
          </cell>
          <cell r="K529">
            <v>0</v>
          </cell>
          <cell r="L529">
            <v>17</v>
          </cell>
          <cell r="P529">
            <v>0</v>
          </cell>
          <cell r="Q529">
            <v>0</v>
          </cell>
          <cell r="R529">
            <v>23</v>
          </cell>
          <cell r="S529">
            <v>0</v>
          </cell>
          <cell r="T529">
            <v>23</v>
          </cell>
          <cell r="V529">
            <v>0</v>
          </cell>
          <cell r="W529">
            <v>0</v>
          </cell>
          <cell r="X529">
            <v>17</v>
          </cell>
          <cell r="Y529">
            <v>0</v>
          </cell>
          <cell r="Z529">
            <v>17</v>
          </cell>
        </row>
        <row r="530">
          <cell r="B530">
            <v>0</v>
          </cell>
          <cell r="C530">
            <v>0</v>
          </cell>
          <cell r="D530">
            <v>34</v>
          </cell>
          <cell r="E530">
            <v>61</v>
          </cell>
          <cell r="F530">
            <v>95</v>
          </cell>
          <cell r="H530">
            <v>0</v>
          </cell>
          <cell r="I530">
            <v>0</v>
          </cell>
          <cell r="J530">
            <v>21</v>
          </cell>
          <cell r="K530">
            <v>61</v>
          </cell>
          <cell r="L530">
            <v>82</v>
          </cell>
          <cell r="P530">
            <v>0</v>
          </cell>
          <cell r="Q530">
            <v>0</v>
          </cell>
          <cell r="R530">
            <v>0</v>
          </cell>
          <cell r="S530">
            <v>6</v>
          </cell>
          <cell r="T530">
            <v>6</v>
          </cell>
          <cell r="V530">
            <v>0</v>
          </cell>
          <cell r="W530">
            <v>0</v>
          </cell>
          <cell r="X530">
            <v>2</v>
          </cell>
          <cell r="Y530">
            <v>52</v>
          </cell>
          <cell r="Z530">
            <v>54</v>
          </cell>
        </row>
        <row r="531">
          <cell r="B531">
            <v>0</v>
          </cell>
          <cell r="C531">
            <v>0</v>
          </cell>
          <cell r="D531">
            <v>3</v>
          </cell>
          <cell r="E531">
            <v>9</v>
          </cell>
          <cell r="F531">
            <v>11</v>
          </cell>
          <cell r="H531">
            <v>0</v>
          </cell>
          <cell r="I531">
            <v>0</v>
          </cell>
          <cell r="J531">
            <v>2</v>
          </cell>
          <cell r="K531">
            <v>5</v>
          </cell>
          <cell r="L531">
            <v>7</v>
          </cell>
          <cell r="P531">
            <v>0</v>
          </cell>
          <cell r="Q531">
            <v>0</v>
          </cell>
          <cell r="R531">
            <v>0</v>
          </cell>
          <cell r="S531">
            <v>14</v>
          </cell>
          <cell r="T531">
            <v>14</v>
          </cell>
          <cell r="V531">
            <v>0</v>
          </cell>
          <cell r="W531">
            <v>0</v>
          </cell>
          <cell r="X531">
            <v>0</v>
          </cell>
          <cell r="Y531">
            <v>9</v>
          </cell>
          <cell r="Z531">
            <v>9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</row>
        <row r="533">
          <cell r="B533">
            <v>0</v>
          </cell>
          <cell r="C533">
            <v>0</v>
          </cell>
          <cell r="D533">
            <v>9</v>
          </cell>
          <cell r="E533">
            <v>20</v>
          </cell>
          <cell r="F533">
            <v>30</v>
          </cell>
          <cell r="H533">
            <v>0</v>
          </cell>
          <cell r="I533">
            <v>0</v>
          </cell>
          <cell r="J533">
            <v>5</v>
          </cell>
          <cell r="K533">
            <v>16</v>
          </cell>
          <cell r="L533">
            <v>22</v>
          </cell>
          <cell r="P533">
            <v>0</v>
          </cell>
          <cell r="Q533">
            <v>0</v>
          </cell>
          <cell r="R533">
            <v>0</v>
          </cell>
          <cell r="S533">
            <v>1</v>
          </cell>
          <cell r="T533">
            <v>1</v>
          </cell>
          <cell r="V533">
            <v>0</v>
          </cell>
          <cell r="W533">
            <v>0</v>
          </cell>
          <cell r="X533">
            <v>0</v>
          </cell>
          <cell r="Y533">
            <v>9</v>
          </cell>
          <cell r="Z533">
            <v>9</v>
          </cell>
        </row>
        <row r="534">
          <cell r="B534">
            <v>0</v>
          </cell>
          <cell r="C534">
            <v>3</v>
          </cell>
          <cell r="D534">
            <v>33</v>
          </cell>
          <cell r="E534">
            <v>26</v>
          </cell>
          <cell r="F534">
            <v>62</v>
          </cell>
          <cell r="H534">
            <v>0</v>
          </cell>
          <cell r="I534">
            <v>2</v>
          </cell>
          <cell r="J534">
            <v>19</v>
          </cell>
          <cell r="K534">
            <v>16</v>
          </cell>
          <cell r="L534">
            <v>37</v>
          </cell>
          <cell r="P534">
            <v>0</v>
          </cell>
          <cell r="Q534">
            <v>0</v>
          </cell>
          <cell r="R534">
            <v>0</v>
          </cell>
          <cell r="S534">
            <v>29</v>
          </cell>
          <cell r="T534">
            <v>29</v>
          </cell>
          <cell r="V534">
            <v>0</v>
          </cell>
          <cell r="W534">
            <v>0</v>
          </cell>
          <cell r="X534">
            <v>0</v>
          </cell>
          <cell r="Y534">
            <v>17</v>
          </cell>
          <cell r="Z534">
            <v>18</v>
          </cell>
        </row>
        <row r="535">
          <cell r="B535">
            <v>0</v>
          </cell>
          <cell r="C535">
            <v>0</v>
          </cell>
          <cell r="D535">
            <v>1</v>
          </cell>
          <cell r="E535">
            <v>32</v>
          </cell>
          <cell r="F535">
            <v>33</v>
          </cell>
          <cell r="H535">
            <v>0</v>
          </cell>
          <cell r="I535">
            <v>0</v>
          </cell>
          <cell r="J535">
            <v>1</v>
          </cell>
          <cell r="K535">
            <v>19</v>
          </cell>
          <cell r="L535">
            <v>19</v>
          </cell>
          <cell r="P535">
            <v>0</v>
          </cell>
          <cell r="Q535">
            <v>0</v>
          </cell>
          <cell r="R535">
            <v>1</v>
          </cell>
          <cell r="S535">
            <v>56</v>
          </cell>
          <cell r="T535">
            <v>56</v>
          </cell>
          <cell r="V535">
            <v>0</v>
          </cell>
          <cell r="W535">
            <v>0</v>
          </cell>
          <cell r="X535">
            <v>1</v>
          </cell>
          <cell r="Y535">
            <v>33</v>
          </cell>
          <cell r="Z535">
            <v>34</v>
          </cell>
        </row>
        <row r="536">
          <cell r="B536">
            <v>0</v>
          </cell>
          <cell r="C536">
            <v>0</v>
          </cell>
          <cell r="D536">
            <v>4</v>
          </cell>
          <cell r="E536">
            <v>21</v>
          </cell>
          <cell r="F536">
            <v>25</v>
          </cell>
          <cell r="H536">
            <v>0</v>
          </cell>
          <cell r="I536">
            <v>0</v>
          </cell>
          <cell r="J536">
            <v>2</v>
          </cell>
          <cell r="K536">
            <v>13</v>
          </cell>
          <cell r="L536">
            <v>15</v>
          </cell>
          <cell r="P536">
            <v>0</v>
          </cell>
          <cell r="Q536">
            <v>0</v>
          </cell>
          <cell r="R536">
            <v>4</v>
          </cell>
          <cell r="S536">
            <v>37</v>
          </cell>
          <cell r="T536">
            <v>41</v>
          </cell>
          <cell r="V536">
            <v>0</v>
          </cell>
          <cell r="W536">
            <v>0</v>
          </cell>
          <cell r="X536">
            <v>2</v>
          </cell>
          <cell r="Y536">
            <v>22</v>
          </cell>
          <cell r="Z536">
            <v>25</v>
          </cell>
        </row>
        <row r="537">
          <cell r="B537">
            <v>0</v>
          </cell>
          <cell r="C537">
            <v>0</v>
          </cell>
          <cell r="D537">
            <v>5</v>
          </cell>
          <cell r="E537">
            <v>0</v>
          </cell>
          <cell r="F537">
            <v>5</v>
          </cell>
          <cell r="H537">
            <v>0</v>
          </cell>
          <cell r="I537">
            <v>0</v>
          </cell>
          <cell r="J537">
            <v>4</v>
          </cell>
          <cell r="K537">
            <v>0</v>
          </cell>
          <cell r="L537">
            <v>4</v>
          </cell>
          <cell r="P537">
            <v>0</v>
          </cell>
          <cell r="Q537">
            <v>0</v>
          </cell>
          <cell r="R537">
            <v>5</v>
          </cell>
          <cell r="S537">
            <v>0</v>
          </cell>
          <cell r="T537">
            <v>5</v>
          </cell>
          <cell r="V537">
            <v>0</v>
          </cell>
          <cell r="W537">
            <v>0</v>
          </cell>
          <cell r="X537">
            <v>4</v>
          </cell>
          <cell r="Y537">
            <v>0</v>
          </cell>
          <cell r="Z537">
            <v>4</v>
          </cell>
        </row>
        <row r="538">
          <cell r="B538">
            <v>0</v>
          </cell>
          <cell r="C538">
            <v>0</v>
          </cell>
          <cell r="D538">
            <v>3</v>
          </cell>
          <cell r="E538">
            <v>0</v>
          </cell>
          <cell r="F538">
            <v>3</v>
          </cell>
          <cell r="H538">
            <v>0</v>
          </cell>
          <cell r="I538">
            <v>0</v>
          </cell>
          <cell r="J538">
            <v>2</v>
          </cell>
          <cell r="K538">
            <v>0</v>
          </cell>
          <cell r="L538">
            <v>2</v>
          </cell>
          <cell r="P538">
            <v>0</v>
          </cell>
          <cell r="Q538">
            <v>0</v>
          </cell>
          <cell r="R538">
            <v>3</v>
          </cell>
          <cell r="S538">
            <v>0</v>
          </cell>
          <cell r="T538">
            <v>3</v>
          </cell>
          <cell r="V538">
            <v>0</v>
          </cell>
          <cell r="W538">
            <v>0</v>
          </cell>
          <cell r="X538">
            <v>2</v>
          </cell>
          <cell r="Y538">
            <v>0</v>
          </cell>
          <cell r="Z538">
            <v>2</v>
          </cell>
        </row>
        <row r="539">
          <cell r="B539">
            <v>0</v>
          </cell>
          <cell r="C539">
            <v>0</v>
          </cell>
          <cell r="D539">
            <v>4</v>
          </cell>
          <cell r="E539">
            <v>0</v>
          </cell>
          <cell r="F539">
            <v>4</v>
          </cell>
          <cell r="H539">
            <v>0</v>
          </cell>
          <cell r="I539">
            <v>0</v>
          </cell>
          <cell r="J539">
            <v>3</v>
          </cell>
          <cell r="K539">
            <v>0</v>
          </cell>
          <cell r="L539">
            <v>3</v>
          </cell>
          <cell r="P539">
            <v>0</v>
          </cell>
          <cell r="Q539">
            <v>0</v>
          </cell>
          <cell r="R539">
            <v>4</v>
          </cell>
          <cell r="S539">
            <v>0</v>
          </cell>
          <cell r="T539">
            <v>4</v>
          </cell>
          <cell r="V539">
            <v>0</v>
          </cell>
          <cell r="W539">
            <v>0</v>
          </cell>
          <cell r="X539">
            <v>3</v>
          </cell>
          <cell r="Y539">
            <v>0</v>
          </cell>
          <cell r="Z539">
            <v>3</v>
          </cell>
        </row>
        <row r="540">
          <cell r="B540">
            <v>0</v>
          </cell>
          <cell r="C540">
            <v>0</v>
          </cell>
          <cell r="D540">
            <v>14</v>
          </cell>
          <cell r="E540">
            <v>0</v>
          </cell>
          <cell r="F540">
            <v>14</v>
          </cell>
          <cell r="H540">
            <v>0</v>
          </cell>
          <cell r="I540">
            <v>0</v>
          </cell>
          <cell r="J540">
            <v>9</v>
          </cell>
          <cell r="K540">
            <v>0</v>
          </cell>
          <cell r="L540">
            <v>9</v>
          </cell>
          <cell r="P540">
            <v>0</v>
          </cell>
          <cell r="Q540">
            <v>0</v>
          </cell>
          <cell r="R540">
            <v>14</v>
          </cell>
          <cell r="S540">
            <v>0</v>
          </cell>
          <cell r="T540">
            <v>14</v>
          </cell>
          <cell r="V540">
            <v>0</v>
          </cell>
          <cell r="W540">
            <v>0</v>
          </cell>
          <cell r="X540">
            <v>8</v>
          </cell>
          <cell r="Y540">
            <v>0</v>
          </cell>
          <cell r="Z540">
            <v>8</v>
          </cell>
        </row>
        <row r="541">
          <cell r="B541">
            <v>0</v>
          </cell>
          <cell r="C541">
            <v>0</v>
          </cell>
          <cell r="D541">
            <v>5</v>
          </cell>
          <cell r="E541">
            <v>17</v>
          </cell>
          <cell r="F541">
            <v>21</v>
          </cell>
          <cell r="H541">
            <v>0</v>
          </cell>
          <cell r="I541">
            <v>0</v>
          </cell>
          <cell r="J541">
            <v>3</v>
          </cell>
          <cell r="K541">
            <v>10</v>
          </cell>
          <cell r="L541">
            <v>13</v>
          </cell>
          <cell r="P541">
            <v>0</v>
          </cell>
          <cell r="Q541">
            <v>0</v>
          </cell>
          <cell r="R541">
            <v>0</v>
          </cell>
          <cell r="S541">
            <v>17</v>
          </cell>
          <cell r="T541">
            <v>17</v>
          </cell>
          <cell r="V541">
            <v>0</v>
          </cell>
          <cell r="W541">
            <v>0</v>
          </cell>
          <cell r="X541">
            <v>0</v>
          </cell>
          <cell r="Y541">
            <v>10</v>
          </cell>
          <cell r="Z541">
            <v>10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</row>
        <row r="544">
          <cell r="B544">
            <v>0</v>
          </cell>
          <cell r="C544">
            <v>1</v>
          </cell>
          <cell r="D544">
            <v>4</v>
          </cell>
          <cell r="E544">
            <v>4</v>
          </cell>
          <cell r="F544">
            <v>9</v>
          </cell>
          <cell r="H544">
            <v>0</v>
          </cell>
          <cell r="I544">
            <v>1</v>
          </cell>
          <cell r="J544">
            <v>2</v>
          </cell>
          <cell r="K544">
            <v>2</v>
          </cell>
          <cell r="L544">
            <v>5</v>
          </cell>
          <cell r="P544">
            <v>0</v>
          </cell>
          <cell r="Q544">
            <v>0</v>
          </cell>
          <cell r="R544">
            <v>0</v>
          </cell>
          <cell r="S544">
            <v>4</v>
          </cell>
          <cell r="T544">
            <v>4</v>
          </cell>
          <cell r="V544">
            <v>0</v>
          </cell>
          <cell r="W544">
            <v>0</v>
          </cell>
          <cell r="X544">
            <v>0</v>
          </cell>
          <cell r="Y544">
            <v>2</v>
          </cell>
          <cell r="Z544">
            <v>3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</row>
        <row r="548"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</row>
        <row r="549"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</row>
        <row r="550"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</row>
        <row r="553">
          <cell r="B553">
            <v>0</v>
          </cell>
          <cell r="C553">
            <v>3</v>
          </cell>
          <cell r="D553">
            <v>3</v>
          </cell>
          <cell r="E553">
            <v>0</v>
          </cell>
          <cell r="F553">
            <v>6</v>
          </cell>
          <cell r="H553">
            <v>0</v>
          </cell>
          <cell r="I553">
            <v>5</v>
          </cell>
          <cell r="J553">
            <v>4</v>
          </cell>
          <cell r="K553">
            <v>0</v>
          </cell>
          <cell r="L553">
            <v>9</v>
          </cell>
          <cell r="P553">
            <v>0</v>
          </cell>
          <cell r="Q553">
            <v>3</v>
          </cell>
          <cell r="R553">
            <v>3</v>
          </cell>
          <cell r="S553">
            <v>0</v>
          </cell>
          <cell r="T553">
            <v>6</v>
          </cell>
          <cell r="V553">
            <v>0</v>
          </cell>
          <cell r="W553">
            <v>5</v>
          </cell>
          <cell r="X553">
            <v>4</v>
          </cell>
          <cell r="Y553">
            <v>0</v>
          </cell>
          <cell r="Z553">
            <v>9</v>
          </cell>
        </row>
        <row r="554"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</row>
        <row r="555">
          <cell r="B555">
            <v>0</v>
          </cell>
          <cell r="C555">
            <v>7</v>
          </cell>
          <cell r="D555">
            <v>6</v>
          </cell>
          <cell r="E555">
            <v>0</v>
          </cell>
          <cell r="F555">
            <v>13</v>
          </cell>
          <cell r="H555">
            <v>0</v>
          </cell>
          <cell r="I555">
            <v>11</v>
          </cell>
          <cell r="J555">
            <v>9</v>
          </cell>
          <cell r="K555">
            <v>0</v>
          </cell>
          <cell r="L555">
            <v>20</v>
          </cell>
          <cell r="P555">
            <v>0</v>
          </cell>
          <cell r="Q555">
            <v>8</v>
          </cell>
          <cell r="R555">
            <v>6</v>
          </cell>
          <cell r="S555">
            <v>0</v>
          </cell>
          <cell r="T555">
            <v>14</v>
          </cell>
          <cell r="V555">
            <v>0</v>
          </cell>
          <cell r="W555">
            <v>11</v>
          </cell>
          <cell r="X555">
            <v>8</v>
          </cell>
          <cell r="Y555">
            <v>0</v>
          </cell>
          <cell r="Z555">
            <v>19</v>
          </cell>
        </row>
        <row r="556">
          <cell r="B556">
            <v>0</v>
          </cell>
          <cell r="C556">
            <v>31</v>
          </cell>
          <cell r="D556">
            <v>5</v>
          </cell>
          <cell r="E556">
            <v>0</v>
          </cell>
          <cell r="F556">
            <v>36</v>
          </cell>
          <cell r="H556">
            <v>0</v>
          </cell>
          <cell r="I556">
            <v>88</v>
          </cell>
          <cell r="J556">
            <v>17</v>
          </cell>
          <cell r="K556">
            <v>0</v>
          </cell>
          <cell r="L556">
            <v>105</v>
          </cell>
          <cell r="P556">
            <v>0</v>
          </cell>
          <cell r="Q556">
            <v>46</v>
          </cell>
          <cell r="R556">
            <v>7</v>
          </cell>
          <cell r="S556">
            <v>0</v>
          </cell>
          <cell r="T556">
            <v>53</v>
          </cell>
          <cell r="V556">
            <v>0</v>
          </cell>
          <cell r="W556">
            <v>141</v>
          </cell>
          <cell r="X556">
            <v>25</v>
          </cell>
          <cell r="Y556">
            <v>0</v>
          </cell>
          <cell r="Z556">
            <v>166</v>
          </cell>
        </row>
        <row r="557">
          <cell r="B557">
            <v>0</v>
          </cell>
          <cell r="C557">
            <v>0</v>
          </cell>
          <cell r="D557">
            <v>51</v>
          </cell>
          <cell r="E557">
            <v>0</v>
          </cell>
          <cell r="F557">
            <v>51</v>
          </cell>
          <cell r="H557">
            <v>0</v>
          </cell>
          <cell r="I557">
            <v>0</v>
          </cell>
          <cell r="J557">
            <v>174</v>
          </cell>
          <cell r="K557">
            <v>0</v>
          </cell>
          <cell r="L557">
            <v>175</v>
          </cell>
          <cell r="P557">
            <v>0</v>
          </cell>
          <cell r="Q557">
            <v>0</v>
          </cell>
          <cell r="R557">
            <v>49</v>
          </cell>
          <cell r="S557">
            <v>0</v>
          </cell>
          <cell r="T557">
            <v>50</v>
          </cell>
          <cell r="V557">
            <v>0</v>
          </cell>
          <cell r="W557">
            <v>0</v>
          </cell>
          <cell r="X557">
            <v>169</v>
          </cell>
          <cell r="Y557">
            <v>0</v>
          </cell>
          <cell r="Z557">
            <v>170</v>
          </cell>
        </row>
        <row r="558"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</row>
        <row r="559"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</row>
        <row r="560">
          <cell r="B560">
            <v>0</v>
          </cell>
          <cell r="C560">
            <v>7</v>
          </cell>
          <cell r="D560">
            <v>87</v>
          </cell>
          <cell r="E560">
            <v>0</v>
          </cell>
          <cell r="F560">
            <v>94</v>
          </cell>
          <cell r="H560">
            <v>0</v>
          </cell>
          <cell r="I560">
            <v>10</v>
          </cell>
          <cell r="J560">
            <v>331</v>
          </cell>
          <cell r="K560">
            <v>0</v>
          </cell>
          <cell r="L560">
            <v>341</v>
          </cell>
          <cell r="P560">
            <v>0</v>
          </cell>
          <cell r="Q560">
            <v>8</v>
          </cell>
          <cell r="R560">
            <v>130</v>
          </cell>
          <cell r="S560">
            <v>0</v>
          </cell>
          <cell r="T560">
            <v>138</v>
          </cell>
          <cell r="V560">
            <v>0</v>
          </cell>
          <cell r="W560">
            <v>12</v>
          </cell>
          <cell r="X560">
            <v>496</v>
          </cell>
          <cell r="Y560">
            <v>0</v>
          </cell>
          <cell r="Z560">
            <v>508</v>
          </cell>
        </row>
        <row r="561">
          <cell r="B561">
            <v>0</v>
          </cell>
          <cell r="C561">
            <v>6</v>
          </cell>
          <cell r="D561">
            <v>7</v>
          </cell>
          <cell r="E561">
            <v>0</v>
          </cell>
          <cell r="F561">
            <v>13</v>
          </cell>
          <cell r="H561">
            <v>0</v>
          </cell>
          <cell r="I561">
            <v>9</v>
          </cell>
          <cell r="J561">
            <v>12</v>
          </cell>
          <cell r="K561">
            <v>0</v>
          </cell>
          <cell r="L561">
            <v>21</v>
          </cell>
          <cell r="P561">
            <v>0</v>
          </cell>
          <cell r="Q561">
            <v>7</v>
          </cell>
          <cell r="R561">
            <v>7</v>
          </cell>
          <cell r="S561">
            <v>0</v>
          </cell>
          <cell r="T561">
            <v>14</v>
          </cell>
          <cell r="V561">
            <v>0</v>
          </cell>
          <cell r="W561">
            <v>10</v>
          </cell>
          <cell r="X561">
            <v>12</v>
          </cell>
          <cell r="Y561">
            <v>0</v>
          </cell>
          <cell r="Z561">
            <v>22</v>
          </cell>
        </row>
        <row r="562">
          <cell r="B562">
            <v>0</v>
          </cell>
          <cell r="C562">
            <v>72</v>
          </cell>
          <cell r="D562">
            <v>62</v>
          </cell>
          <cell r="E562">
            <v>25</v>
          </cell>
          <cell r="F562">
            <v>158</v>
          </cell>
          <cell r="H562">
            <v>0</v>
          </cell>
          <cell r="I562">
            <v>105</v>
          </cell>
          <cell r="J562">
            <v>146</v>
          </cell>
          <cell r="K562">
            <v>81</v>
          </cell>
          <cell r="L562">
            <v>332</v>
          </cell>
          <cell r="P562">
            <v>0</v>
          </cell>
          <cell r="Q562">
            <v>84</v>
          </cell>
          <cell r="R562">
            <v>79</v>
          </cell>
          <cell r="S562">
            <v>29</v>
          </cell>
          <cell r="T562">
            <v>192</v>
          </cell>
          <cell r="V562">
            <v>0</v>
          </cell>
          <cell r="W562">
            <v>121</v>
          </cell>
          <cell r="X562">
            <v>201</v>
          </cell>
          <cell r="Y562">
            <v>98</v>
          </cell>
          <cell r="Z562">
            <v>420</v>
          </cell>
        </row>
        <row r="563">
          <cell r="B563">
            <v>0</v>
          </cell>
          <cell r="C563">
            <v>0</v>
          </cell>
          <cell r="D563">
            <v>53</v>
          </cell>
          <cell r="E563">
            <v>0</v>
          </cell>
          <cell r="F563">
            <v>53</v>
          </cell>
          <cell r="H563">
            <v>0</v>
          </cell>
          <cell r="I563">
            <v>0</v>
          </cell>
          <cell r="J563">
            <v>110</v>
          </cell>
          <cell r="K563">
            <v>0</v>
          </cell>
          <cell r="L563">
            <v>110</v>
          </cell>
          <cell r="P563">
            <v>0</v>
          </cell>
          <cell r="Q563">
            <v>0</v>
          </cell>
          <cell r="R563">
            <v>61</v>
          </cell>
          <cell r="S563">
            <v>0</v>
          </cell>
          <cell r="T563">
            <v>61</v>
          </cell>
          <cell r="V563">
            <v>0</v>
          </cell>
          <cell r="W563">
            <v>0</v>
          </cell>
          <cell r="X563">
            <v>138</v>
          </cell>
          <cell r="Y563">
            <v>0</v>
          </cell>
          <cell r="Z563">
            <v>138</v>
          </cell>
        </row>
        <row r="564"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</row>
        <row r="565">
          <cell r="B565">
            <v>0</v>
          </cell>
          <cell r="C565">
            <v>19</v>
          </cell>
          <cell r="D565">
            <v>74</v>
          </cell>
          <cell r="E565">
            <v>16</v>
          </cell>
          <cell r="F565">
            <v>109</v>
          </cell>
          <cell r="H565">
            <v>0</v>
          </cell>
          <cell r="I565">
            <v>29</v>
          </cell>
          <cell r="J565">
            <v>147</v>
          </cell>
          <cell r="K565">
            <v>40</v>
          </cell>
          <cell r="L565">
            <v>215</v>
          </cell>
          <cell r="P565">
            <v>0</v>
          </cell>
          <cell r="Q565">
            <v>21</v>
          </cell>
          <cell r="R565">
            <v>86</v>
          </cell>
          <cell r="S565">
            <v>17</v>
          </cell>
          <cell r="T565">
            <v>124</v>
          </cell>
          <cell r="V565">
            <v>0</v>
          </cell>
          <cell r="W565">
            <v>34</v>
          </cell>
          <cell r="X565">
            <v>183</v>
          </cell>
          <cell r="Y565">
            <v>44</v>
          </cell>
          <cell r="Z565">
            <v>261</v>
          </cell>
        </row>
        <row r="566">
          <cell r="B566">
            <v>0</v>
          </cell>
          <cell r="C566">
            <v>5</v>
          </cell>
          <cell r="D566">
            <v>2</v>
          </cell>
          <cell r="E566">
            <v>0</v>
          </cell>
          <cell r="F566">
            <v>7</v>
          </cell>
          <cell r="H566">
            <v>0</v>
          </cell>
          <cell r="I566">
            <v>7</v>
          </cell>
          <cell r="J566">
            <v>4</v>
          </cell>
          <cell r="K566">
            <v>0</v>
          </cell>
          <cell r="L566">
            <v>12</v>
          </cell>
          <cell r="P566">
            <v>0</v>
          </cell>
          <cell r="Q566">
            <v>6</v>
          </cell>
          <cell r="R566">
            <v>2</v>
          </cell>
          <cell r="S566">
            <v>0</v>
          </cell>
          <cell r="T566">
            <v>8</v>
          </cell>
          <cell r="V566">
            <v>0</v>
          </cell>
          <cell r="W566">
            <v>8</v>
          </cell>
          <cell r="X566">
            <v>5</v>
          </cell>
          <cell r="Y566">
            <v>0</v>
          </cell>
          <cell r="Z566">
            <v>13</v>
          </cell>
        </row>
        <row r="567">
          <cell r="B567">
            <v>0</v>
          </cell>
          <cell r="C567">
            <v>15</v>
          </cell>
          <cell r="D567">
            <v>3</v>
          </cell>
          <cell r="E567">
            <v>9</v>
          </cell>
          <cell r="F567">
            <v>27</v>
          </cell>
          <cell r="H567">
            <v>0</v>
          </cell>
          <cell r="I567">
            <v>22</v>
          </cell>
          <cell r="J567">
            <v>6</v>
          </cell>
          <cell r="K567">
            <v>33</v>
          </cell>
          <cell r="L567">
            <v>61</v>
          </cell>
          <cell r="P567">
            <v>0</v>
          </cell>
          <cell r="Q567">
            <v>16</v>
          </cell>
          <cell r="R567">
            <v>3</v>
          </cell>
          <cell r="S567">
            <v>10</v>
          </cell>
          <cell r="T567">
            <v>29</v>
          </cell>
          <cell r="V567">
            <v>0</v>
          </cell>
          <cell r="W567">
            <v>23</v>
          </cell>
          <cell r="X567">
            <v>5</v>
          </cell>
          <cell r="Y567">
            <v>38</v>
          </cell>
          <cell r="Z567">
            <v>66</v>
          </cell>
        </row>
        <row r="568"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</row>
        <row r="569"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</row>
        <row r="570"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H570">
            <v>0</v>
          </cell>
          <cell r="I570">
            <v>0</v>
          </cell>
          <cell r="J570">
            <v>1</v>
          </cell>
          <cell r="K570">
            <v>0</v>
          </cell>
          <cell r="L570">
            <v>1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V570">
            <v>0</v>
          </cell>
          <cell r="W570">
            <v>0</v>
          </cell>
          <cell r="X570">
            <v>1</v>
          </cell>
          <cell r="Y570">
            <v>0</v>
          </cell>
          <cell r="Z570">
            <v>1</v>
          </cell>
        </row>
        <row r="571"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V571">
            <v>0</v>
          </cell>
          <cell r="W571">
            <v>0</v>
          </cell>
          <cell r="X571">
            <v>1</v>
          </cell>
          <cell r="Y571">
            <v>0</v>
          </cell>
          <cell r="Z571">
            <v>1</v>
          </cell>
        </row>
        <row r="572">
          <cell r="B572">
            <v>0</v>
          </cell>
          <cell r="C572">
            <v>0</v>
          </cell>
          <cell r="D572">
            <v>1</v>
          </cell>
          <cell r="E572">
            <v>0</v>
          </cell>
          <cell r="F572">
            <v>1</v>
          </cell>
          <cell r="H572">
            <v>0</v>
          </cell>
          <cell r="I572">
            <v>0</v>
          </cell>
          <cell r="J572">
            <v>2</v>
          </cell>
          <cell r="K572">
            <v>0</v>
          </cell>
          <cell r="L572">
            <v>2</v>
          </cell>
          <cell r="P572">
            <v>0</v>
          </cell>
          <cell r="Q572">
            <v>0</v>
          </cell>
          <cell r="R572">
            <v>1</v>
          </cell>
          <cell r="S572">
            <v>0</v>
          </cell>
          <cell r="T572">
            <v>1</v>
          </cell>
          <cell r="V572">
            <v>0</v>
          </cell>
          <cell r="W572">
            <v>0</v>
          </cell>
          <cell r="X572">
            <v>3</v>
          </cell>
          <cell r="Y572">
            <v>0</v>
          </cell>
          <cell r="Z572">
            <v>3</v>
          </cell>
        </row>
        <row r="573"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</row>
        <row r="574"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</row>
        <row r="575"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</row>
        <row r="576"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</row>
        <row r="577"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</row>
        <row r="578"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</row>
        <row r="579"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</row>
        <row r="580"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</row>
        <row r="581"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</row>
        <row r="582"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</row>
        <row r="583"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</row>
        <row r="584"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</row>
        <row r="585"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</row>
        <row r="586">
          <cell r="B586">
            <v>0</v>
          </cell>
          <cell r="C586">
            <v>0</v>
          </cell>
          <cell r="D586">
            <v>21</v>
          </cell>
          <cell r="E586">
            <v>2</v>
          </cell>
          <cell r="F586">
            <v>23</v>
          </cell>
          <cell r="H586">
            <v>0</v>
          </cell>
          <cell r="I586">
            <v>0</v>
          </cell>
          <cell r="J586">
            <v>54</v>
          </cell>
          <cell r="K586">
            <v>15</v>
          </cell>
          <cell r="L586">
            <v>68</v>
          </cell>
          <cell r="P586">
            <v>0</v>
          </cell>
          <cell r="Q586">
            <v>0</v>
          </cell>
          <cell r="R586">
            <v>25</v>
          </cell>
          <cell r="S586">
            <v>0</v>
          </cell>
          <cell r="T586">
            <v>26</v>
          </cell>
          <cell r="V586">
            <v>0</v>
          </cell>
          <cell r="W586">
            <v>0</v>
          </cell>
          <cell r="X586">
            <v>70</v>
          </cell>
          <cell r="Y586">
            <v>14</v>
          </cell>
          <cell r="Z586">
            <v>85</v>
          </cell>
        </row>
        <row r="587">
          <cell r="B587">
            <v>0</v>
          </cell>
          <cell r="C587">
            <v>0</v>
          </cell>
          <cell r="D587">
            <v>3</v>
          </cell>
          <cell r="E587">
            <v>1</v>
          </cell>
          <cell r="F587">
            <v>4</v>
          </cell>
          <cell r="H587">
            <v>0</v>
          </cell>
          <cell r="I587">
            <v>0</v>
          </cell>
          <cell r="J587">
            <v>18</v>
          </cell>
          <cell r="K587">
            <v>1</v>
          </cell>
          <cell r="L587">
            <v>19</v>
          </cell>
          <cell r="P587">
            <v>0</v>
          </cell>
          <cell r="Q587">
            <v>0</v>
          </cell>
          <cell r="R587">
            <v>0</v>
          </cell>
          <cell r="S587">
            <v>1</v>
          </cell>
          <cell r="T587">
            <v>1</v>
          </cell>
          <cell r="V587">
            <v>0</v>
          </cell>
          <cell r="W587">
            <v>0</v>
          </cell>
          <cell r="X587">
            <v>13</v>
          </cell>
          <cell r="Y587">
            <v>1</v>
          </cell>
          <cell r="Z587">
            <v>14</v>
          </cell>
        </row>
        <row r="588">
          <cell r="B588">
            <v>0</v>
          </cell>
          <cell r="C588">
            <v>0</v>
          </cell>
          <cell r="D588">
            <v>9</v>
          </cell>
          <cell r="E588">
            <v>1</v>
          </cell>
          <cell r="F588">
            <v>9</v>
          </cell>
          <cell r="H588">
            <v>0</v>
          </cell>
          <cell r="I588">
            <v>0</v>
          </cell>
          <cell r="J588">
            <v>25</v>
          </cell>
          <cell r="K588">
            <v>1</v>
          </cell>
          <cell r="L588">
            <v>26</v>
          </cell>
          <cell r="P588">
            <v>0</v>
          </cell>
          <cell r="Q588">
            <v>0</v>
          </cell>
          <cell r="R588">
            <v>12</v>
          </cell>
          <cell r="S588">
            <v>1</v>
          </cell>
          <cell r="T588">
            <v>13</v>
          </cell>
          <cell r="V588">
            <v>0</v>
          </cell>
          <cell r="W588">
            <v>0</v>
          </cell>
          <cell r="X588">
            <v>37</v>
          </cell>
          <cell r="Y588">
            <v>1</v>
          </cell>
          <cell r="Z588">
            <v>39</v>
          </cell>
        </row>
        <row r="589">
          <cell r="B589">
            <v>0</v>
          </cell>
          <cell r="C589">
            <v>0</v>
          </cell>
          <cell r="D589">
            <v>6</v>
          </cell>
          <cell r="E589">
            <v>5</v>
          </cell>
          <cell r="F589">
            <v>11</v>
          </cell>
          <cell r="H589">
            <v>0</v>
          </cell>
          <cell r="I589">
            <v>0</v>
          </cell>
          <cell r="J589">
            <v>17</v>
          </cell>
          <cell r="K589">
            <v>18</v>
          </cell>
          <cell r="L589">
            <v>35</v>
          </cell>
          <cell r="P589">
            <v>0</v>
          </cell>
          <cell r="Q589">
            <v>0</v>
          </cell>
          <cell r="R589">
            <v>6</v>
          </cell>
          <cell r="S589">
            <v>6</v>
          </cell>
          <cell r="T589">
            <v>12</v>
          </cell>
          <cell r="V589">
            <v>0</v>
          </cell>
          <cell r="W589">
            <v>0</v>
          </cell>
          <cell r="X589">
            <v>17</v>
          </cell>
          <cell r="Y589">
            <v>22</v>
          </cell>
          <cell r="Z589">
            <v>38</v>
          </cell>
        </row>
        <row r="590">
          <cell r="B590">
            <v>0</v>
          </cell>
          <cell r="C590">
            <v>0</v>
          </cell>
          <cell r="D590">
            <v>6</v>
          </cell>
          <cell r="E590">
            <v>5</v>
          </cell>
          <cell r="F590">
            <v>11</v>
          </cell>
          <cell r="H590">
            <v>0</v>
          </cell>
          <cell r="I590">
            <v>0</v>
          </cell>
          <cell r="J590">
            <v>17</v>
          </cell>
          <cell r="K590">
            <v>20</v>
          </cell>
          <cell r="L590">
            <v>37</v>
          </cell>
          <cell r="P590">
            <v>0</v>
          </cell>
          <cell r="Q590">
            <v>0</v>
          </cell>
          <cell r="R590">
            <v>6</v>
          </cell>
          <cell r="S590">
            <v>7</v>
          </cell>
          <cell r="T590">
            <v>12</v>
          </cell>
          <cell r="V590">
            <v>0</v>
          </cell>
          <cell r="W590">
            <v>0</v>
          </cell>
          <cell r="X590">
            <v>17</v>
          </cell>
          <cell r="Y590">
            <v>25</v>
          </cell>
          <cell r="Z590">
            <v>42</v>
          </cell>
        </row>
        <row r="591">
          <cell r="B591">
            <v>0</v>
          </cell>
          <cell r="C591">
            <v>0</v>
          </cell>
          <cell r="D591">
            <v>1</v>
          </cell>
          <cell r="E591">
            <v>0</v>
          </cell>
          <cell r="F591">
            <v>2</v>
          </cell>
          <cell r="H591">
            <v>0</v>
          </cell>
          <cell r="I591">
            <v>1</v>
          </cell>
          <cell r="J591">
            <v>4</v>
          </cell>
          <cell r="K591">
            <v>1</v>
          </cell>
          <cell r="L591">
            <v>5</v>
          </cell>
          <cell r="P591">
            <v>0</v>
          </cell>
          <cell r="Q591">
            <v>0</v>
          </cell>
          <cell r="R591">
            <v>2</v>
          </cell>
          <cell r="S591">
            <v>0</v>
          </cell>
          <cell r="T591">
            <v>3</v>
          </cell>
          <cell r="V591">
            <v>0</v>
          </cell>
          <cell r="W591">
            <v>1</v>
          </cell>
          <cell r="X591">
            <v>5</v>
          </cell>
          <cell r="Y591">
            <v>2</v>
          </cell>
          <cell r="Z591">
            <v>7</v>
          </cell>
        </row>
        <row r="592">
          <cell r="B592">
            <v>0</v>
          </cell>
          <cell r="C592">
            <v>0</v>
          </cell>
          <cell r="D592">
            <v>5</v>
          </cell>
          <cell r="E592">
            <v>0</v>
          </cell>
          <cell r="F592">
            <v>5</v>
          </cell>
          <cell r="H592">
            <v>0</v>
          </cell>
          <cell r="I592">
            <v>0</v>
          </cell>
          <cell r="J592">
            <v>45</v>
          </cell>
          <cell r="K592">
            <v>1</v>
          </cell>
          <cell r="L592">
            <v>46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1</v>
          </cell>
          <cell r="V592">
            <v>0</v>
          </cell>
          <cell r="W592">
            <v>0</v>
          </cell>
          <cell r="X592">
            <v>55</v>
          </cell>
          <cell r="Y592">
            <v>1</v>
          </cell>
          <cell r="Z592">
            <v>56</v>
          </cell>
        </row>
        <row r="593"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</row>
        <row r="594">
          <cell r="B594">
            <v>0</v>
          </cell>
          <cell r="C594">
            <v>0</v>
          </cell>
          <cell r="D594">
            <v>1</v>
          </cell>
          <cell r="E594">
            <v>0</v>
          </cell>
          <cell r="F594">
            <v>1</v>
          </cell>
          <cell r="H594">
            <v>0</v>
          </cell>
          <cell r="I594">
            <v>0</v>
          </cell>
          <cell r="J594">
            <v>2</v>
          </cell>
          <cell r="K594">
            <v>0</v>
          </cell>
          <cell r="L594">
            <v>2</v>
          </cell>
          <cell r="P594">
            <v>0</v>
          </cell>
          <cell r="Q594">
            <v>0</v>
          </cell>
          <cell r="R594">
            <v>1</v>
          </cell>
          <cell r="S594">
            <v>0</v>
          </cell>
          <cell r="T594">
            <v>1</v>
          </cell>
          <cell r="V594">
            <v>0</v>
          </cell>
          <cell r="W594">
            <v>0</v>
          </cell>
          <cell r="X594">
            <v>3</v>
          </cell>
          <cell r="Y594">
            <v>0</v>
          </cell>
          <cell r="Z594">
            <v>3</v>
          </cell>
        </row>
        <row r="595">
          <cell r="B595">
            <v>0</v>
          </cell>
          <cell r="C595">
            <v>0</v>
          </cell>
          <cell r="D595">
            <v>4</v>
          </cell>
          <cell r="E595">
            <v>13</v>
          </cell>
          <cell r="F595">
            <v>17</v>
          </cell>
          <cell r="H595">
            <v>0</v>
          </cell>
          <cell r="I595">
            <v>0</v>
          </cell>
          <cell r="J595">
            <v>8</v>
          </cell>
          <cell r="K595">
            <v>146</v>
          </cell>
          <cell r="L595">
            <v>154</v>
          </cell>
          <cell r="P595">
            <v>0</v>
          </cell>
          <cell r="Q595">
            <v>0</v>
          </cell>
          <cell r="R595">
            <v>0</v>
          </cell>
          <cell r="S595">
            <v>4</v>
          </cell>
          <cell r="T595">
            <v>4</v>
          </cell>
          <cell r="V595">
            <v>0</v>
          </cell>
          <cell r="W595">
            <v>0</v>
          </cell>
          <cell r="X595">
            <v>0</v>
          </cell>
          <cell r="Y595">
            <v>161</v>
          </cell>
          <cell r="Z595">
            <v>161</v>
          </cell>
        </row>
        <row r="596"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</row>
        <row r="597">
          <cell r="B597">
            <v>0</v>
          </cell>
          <cell r="C597">
            <v>0</v>
          </cell>
          <cell r="D597">
            <v>12</v>
          </cell>
          <cell r="E597">
            <v>0</v>
          </cell>
          <cell r="F597">
            <v>12</v>
          </cell>
          <cell r="H597">
            <v>0</v>
          </cell>
          <cell r="I597">
            <v>0</v>
          </cell>
          <cell r="J597">
            <v>17</v>
          </cell>
          <cell r="K597">
            <v>0</v>
          </cell>
          <cell r="L597">
            <v>17</v>
          </cell>
          <cell r="P597">
            <v>0</v>
          </cell>
          <cell r="Q597">
            <v>0</v>
          </cell>
          <cell r="R597">
            <v>12</v>
          </cell>
          <cell r="S597">
            <v>0</v>
          </cell>
          <cell r="T597">
            <v>12</v>
          </cell>
          <cell r="V597">
            <v>0</v>
          </cell>
          <cell r="W597">
            <v>0</v>
          </cell>
          <cell r="X597">
            <v>17</v>
          </cell>
          <cell r="Y597">
            <v>0</v>
          </cell>
          <cell r="Z597">
            <v>17</v>
          </cell>
        </row>
        <row r="598"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</row>
        <row r="599"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</row>
        <row r="600">
          <cell r="B600">
            <v>0</v>
          </cell>
          <cell r="C600">
            <v>0</v>
          </cell>
          <cell r="D600">
            <v>6</v>
          </cell>
          <cell r="E600">
            <v>0</v>
          </cell>
          <cell r="F600">
            <v>6</v>
          </cell>
          <cell r="H600">
            <v>0</v>
          </cell>
          <cell r="I600">
            <v>0</v>
          </cell>
          <cell r="J600">
            <v>9</v>
          </cell>
          <cell r="K600">
            <v>0</v>
          </cell>
          <cell r="L600">
            <v>9</v>
          </cell>
          <cell r="P600">
            <v>0</v>
          </cell>
          <cell r="Q600">
            <v>0</v>
          </cell>
          <cell r="R600">
            <v>6</v>
          </cell>
          <cell r="S600">
            <v>0</v>
          </cell>
          <cell r="T600">
            <v>6</v>
          </cell>
          <cell r="V600">
            <v>0</v>
          </cell>
          <cell r="W600">
            <v>0</v>
          </cell>
          <cell r="X600">
            <v>9</v>
          </cell>
          <cell r="Y600">
            <v>0</v>
          </cell>
          <cell r="Z600">
            <v>9</v>
          </cell>
        </row>
        <row r="601"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</row>
        <row r="602"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</row>
        <row r="603">
          <cell r="B603">
            <v>0</v>
          </cell>
          <cell r="C603">
            <v>0</v>
          </cell>
          <cell r="D603">
            <v>25</v>
          </cell>
          <cell r="E603">
            <v>5</v>
          </cell>
          <cell r="F603">
            <v>30</v>
          </cell>
          <cell r="H603">
            <v>0</v>
          </cell>
          <cell r="I603">
            <v>0</v>
          </cell>
          <cell r="J603">
            <v>161</v>
          </cell>
          <cell r="K603">
            <v>50</v>
          </cell>
          <cell r="L603">
            <v>212</v>
          </cell>
          <cell r="P603">
            <v>0</v>
          </cell>
          <cell r="Q603">
            <v>0</v>
          </cell>
          <cell r="R603">
            <v>5</v>
          </cell>
          <cell r="S603">
            <v>1</v>
          </cell>
          <cell r="T603">
            <v>6</v>
          </cell>
          <cell r="V603">
            <v>0</v>
          </cell>
          <cell r="W603">
            <v>0</v>
          </cell>
          <cell r="X603">
            <v>173</v>
          </cell>
          <cell r="Y603">
            <v>54</v>
          </cell>
          <cell r="Z603">
            <v>227</v>
          </cell>
        </row>
        <row r="604">
          <cell r="B604">
            <v>0</v>
          </cell>
          <cell r="C604">
            <v>0</v>
          </cell>
          <cell r="D604">
            <v>1</v>
          </cell>
          <cell r="E604">
            <v>0</v>
          </cell>
          <cell r="F604">
            <v>1</v>
          </cell>
          <cell r="H604">
            <v>0</v>
          </cell>
          <cell r="I604">
            <v>0</v>
          </cell>
          <cell r="J604">
            <v>9</v>
          </cell>
          <cell r="K604">
            <v>2</v>
          </cell>
          <cell r="L604">
            <v>10</v>
          </cell>
          <cell r="P604">
            <v>0</v>
          </cell>
          <cell r="Q604">
            <v>0</v>
          </cell>
          <cell r="R604">
            <v>0</v>
          </cell>
          <cell r="S604">
            <v>1</v>
          </cell>
          <cell r="T604">
            <v>1</v>
          </cell>
          <cell r="V604">
            <v>0</v>
          </cell>
          <cell r="W604">
            <v>0</v>
          </cell>
          <cell r="X604">
            <v>10</v>
          </cell>
          <cell r="Y604">
            <v>2</v>
          </cell>
          <cell r="Z604">
            <v>12</v>
          </cell>
        </row>
        <row r="605">
          <cell r="B605">
            <v>0</v>
          </cell>
          <cell r="C605">
            <v>0</v>
          </cell>
          <cell r="D605">
            <v>2</v>
          </cell>
          <cell r="E605">
            <v>0</v>
          </cell>
          <cell r="F605">
            <v>2</v>
          </cell>
          <cell r="H605">
            <v>0</v>
          </cell>
          <cell r="I605">
            <v>0</v>
          </cell>
          <cell r="J605">
            <v>4</v>
          </cell>
          <cell r="K605">
            <v>0</v>
          </cell>
          <cell r="L605">
            <v>4</v>
          </cell>
          <cell r="P605">
            <v>0</v>
          </cell>
          <cell r="Q605">
            <v>0</v>
          </cell>
          <cell r="R605">
            <v>5</v>
          </cell>
          <cell r="S605">
            <v>0</v>
          </cell>
          <cell r="T605">
            <v>5</v>
          </cell>
          <cell r="V605">
            <v>0</v>
          </cell>
          <cell r="W605">
            <v>0</v>
          </cell>
          <cell r="X605">
            <v>7</v>
          </cell>
          <cell r="Y605">
            <v>0</v>
          </cell>
          <cell r="Z605">
            <v>7</v>
          </cell>
        </row>
        <row r="606">
          <cell r="B606">
            <v>0</v>
          </cell>
          <cell r="C606">
            <v>0</v>
          </cell>
          <cell r="D606">
            <v>4</v>
          </cell>
          <cell r="E606">
            <v>5</v>
          </cell>
          <cell r="F606">
            <v>9</v>
          </cell>
          <cell r="H606">
            <v>0</v>
          </cell>
          <cell r="I606">
            <v>0</v>
          </cell>
          <cell r="J606">
            <v>40</v>
          </cell>
          <cell r="K606">
            <v>31</v>
          </cell>
          <cell r="L606">
            <v>71</v>
          </cell>
          <cell r="P606">
            <v>0</v>
          </cell>
          <cell r="Q606">
            <v>0</v>
          </cell>
          <cell r="R606">
            <v>1</v>
          </cell>
          <cell r="S606">
            <v>0</v>
          </cell>
          <cell r="T606">
            <v>1</v>
          </cell>
          <cell r="V606">
            <v>0</v>
          </cell>
          <cell r="W606">
            <v>0</v>
          </cell>
          <cell r="X606">
            <v>52</v>
          </cell>
          <cell r="Y606">
            <v>20</v>
          </cell>
          <cell r="Z606">
            <v>71</v>
          </cell>
        </row>
        <row r="607">
          <cell r="B607">
            <v>0</v>
          </cell>
          <cell r="C607">
            <v>0</v>
          </cell>
          <cell r="D607">
            <v>5</v>
          </cell>
          <cell r="E607">
            <v>2</v>
          </cell>
          <cell r="F607">
            <v>7</v>
          </cell>
          <cell r="H607">
            <v>0</v>
          </cell>
          <cell r="I607">
            <v>4</v>
          </cell>
          <cell r="J607">
            <v>75</v>
          </cell>
          <cell r="K607">
            <v>6</v>
          </cell>
          <cell r="L607">
            <v>85</v>
          </cell>
          <cell r="P607">
            <v>0</v>
          </cell>
          <cell r="Q607">
            <v>0</v>
          </cell>
          <cell r="R607">
            <v>2</v>
          </cell>
          <cell r="S607">
            <v>2</v>
          </cell>
          <cell r="T607">
            <v>4</v>
          </cell>
          <cell r="V607">
            <v>0</v>
          </cell>
          <cell r="W607">
            <v>6</v>
          </cell>
          <cell r="X607">
            <v>108</v>
          </cell>
          <cell r="Y607">
            <v>7</v>
          </cell>
          <cell r="Z607">
            <v>121</v>
          </cell>
        </row>
        <row r="608">
          <cell r="B608">
            <v>0</v>
          </cell>
          <cell r="C608">
            <v>0</v>
          </cell>
          <cell r="D608">
            <v>0</v>
          </cell>
          <cell r="E608">
            <v>1</v>
          </cell>
          <cell r="F608">
            <v>1</v>
          </cell>
          <cell r="H608">
            <v>0</v>
          </cell>
          <cell r="I608">
            <v>0</v>
          </cell>
          <cell r="J608">
            <v>0</v>
          </cell>
          <cell r="K608">
            <v>1</v>
          </cell>
          <cell r="L608">
            <v>1</v>
          </cell>
          <cell r="P608">
            <v>0</v>
          </cell>
          <cell r="Q608">
            <v>0</v>
          </cell>
          <cell r="R608">
            <v>0</v>
          </cell>
          <cell r="S608">
            <v>2</v>
          </cell>
          <cell r="T608">
            <v>2</v>
          </cell>
          <cell r="V608">
            <v>0</v>
          </cell>
          <cell r="W608">
            <v>0</v>
          </cell>
          <cell r="X608">
            <v>0</v>
          </cell>
          <cell r="Y608">
            <v>2</v>
          </cell>
          <cell r="Z608">
            <v>2</v>
          </cell>
        </row>
        <row r="609">
          <cell r="B609">
            <v>0</v>
          </cell>
          <cell r="C609">
            <v>0</v>
          </cell>
          <cell r="D609">
            <v>0</v>
          </cell>
          <cell r="E609">
            <v>1</v>
          </cell>
          <cell r="F609">
            <v>1</v>
          </cell>
          <cell r="H609">
            <v>0</v>
          </cell>
          <cell r="I609">
            <v>0</v>
          </cell>
          <cell r="J609">
            <v>0</v>
          </cell>
          <cell r="K609">
            <v>1</v>
          </cell>
          <cell r="L609">
            <v>1</v>
          </cell>
          <cell r="P609">
            <v>0</v>
          </cell>
          <cell r="Q609">
            <v>0</v>
          </cell>
          <cell r="R609">
            <v>0</v>
          </cell>
          <cell r="S609">
            <v>1</v>
          </cell>
          <cell r="T609">
            <v>1</v>
          </cell>
          <cell r="V609">
            <v>0</v>
          </cell>
          <cell r="W609">
            <v>0</v>
          </cell>
          <cell r="X609">
            <v>0</v>
          </cell>
          <cell r="Y609">
            <v>1</v>
          </cell>
          <cell r="Z609">
            <v>2</v>
          </cell>
        </row>
        <row r="610">
          <cell r="B610">
            <v>0</v>
          </cell>
          <cell r="C610">
            <v>0</v>
          </cell>
          <cell r="D610">
            <v>1</v>
          </cell>
          <cell r="E610">
            <v>0</v>
          </cell>
          <cell r="F610">
            <v>1</v>
          </cell>
          <cell r="H610">
            <v>0</v>
          </cell>
          <cell r="I610">
            <v>0</v>
          </cell>
          <cell r="J610">
            <v>2</v>
          </cell>
          <cell r="K610">
            <v>0</v>
          </cell>
          <cell r="L610">
            <v>2</v>
          </cell>
          <cell r="P610">
            <v>0</v>
          </cell>
          <cell r="Q610">
            <v>0</v>
          </cell>
          <cell r="R610">
            <v>1</v>
          </cell>
          <cell r="S610">
            <v>0</v>
          </cell>
          <cell r="T610">
            <v>1</v>
          </cell>
          <cell r="V610">
            <v>0</v>
          </cell>
          <cell r="W610">
            <v>0</v>
          </cell>
          <cell r="X610">
            <v>3</v>
          </cell>
          <cell r="Y610">
            <v>0</v>
          </cell>
          <cell r="Z610">
            <v>3</v>
          </cell>
        </row>
        <row r="611">
          <cell r="B611">
            <v>0</v>
          </cell>
          <cell r="C611">
            <v>0</v>
          </cell>
          <cell r="D611">
            <v>1</v>
          </cell>
          <cell r="E611">
            <v>0</v>
          </cell>
          <cell r="F611">
            <v>1</v>
          </cell>
          <cell r="H611">
            <v>0</v>
          </cell>
          <cell r="I611">
            <v>0</v>
          </cell>
          <cell r="J611">
            <v>3</v>
          </cell>
          <cell r="K611">
            <v>1</v>
          </cell>
          <cell r="L611">
            <v>3</v>
          </cell>
          <cell r="P611">
            <v>0</v>
          </cell>
          <cell r="Q611">
            <v>0</v>
          </cell>
          <cell r="R611">
            <v>1</v>
          </cell>
          <cell r="S611">
            <v>0</v>
          </cell>
          <cell r="T611">
            <v>1</v>
          </cell>
          <cell r="V611">
            <v>0</v>
          </cell>
          <cell r="W611">
            <v>0</v>
          </cell>
          <cell r="X611">
            <v>3</v>
          </cell>
          <cell r="Y611">
            <v>1</v>
          </cell>
          <cell r="Z611">
            <v>4</v>
          </cell>
        </row>
        <row r="612"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</row>
        <row r="613"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</row>
        <row r="614">
          <cell r="B614">
            <v>0</v>
          </cell>
          <cell r="C614">
            <v>0</v>
          </cell>
          <cell r="D614">
            <v>12</v>
          </cell>
          <cell r="E614">
            <v>1</v>
          </cell>
          <cell r="F614">
            <v>13</v>
          </cell>
          <cell r="H614">
            <v>0</v>
          </cell>
          <cell r="I614">
            <v>0</v>
          </cell>
          <cell r="J614">
            <v>46</v>
          </cell>
          <cell r="K614">
            <v>4</v>
          </cell>
          <cell r="L614">
            <v>50</v>
          </cell>
          <cell r="P614">
            <v>0</v>
          </cell>
          <cell r="Q614">
            <v>0</v>
          </cell>
          <cell r="R614">
            <v>18</v>
          </cell>
          <cell r="S614">
            <v>1</v>
          </cell>
          <cell r="T614">
            <v>19</v>
          </cell>
          <cell r="V614">
            <v>0</v>
          </cell>
          <cell r="W614">
            <v>0</v>
          </cell>
          <cell r="X614">
            <v>70</v>
          </cell>
          <cell r="Y614">
            <v>4</v>
          </cell>
          <cell r="Z614">
            <v>74</v>
          </cell>
        </row>
        <row r="615"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</row>
        <row r="616"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H616">
            <v>0</v>
          </cell>
          <cell r="I616">
            <v>0</v>
          </cell>
          <cell r="J616">
            <v>1</v>
          </cell>
          <cell r="K616">
            <v>0</v>
          </cell>
          <cell r="L616">
            <v>1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V616">
            <v>0</v>
          </cell>
          <cell r="W616">
            <v>0</v>
          </cell>
          <cell r="X616">
            <v>1</v>
          </cell>
          <cell r="Y616">
            <v>0</v>
          </cell>
          <cell r="Z616">
            <v>1</v>
          </cell>
        </row>
        <row r="617"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1</v>
          </cell>
          <cell r="H617">
            <v>0</v>
          </cell>
          <cell r="I617">
            <v>5</v>
          </cell>
          <cell r="J617">
            <v>4</v>
          </cell>
          <cell r="K617">
            <v>0</v>
          </cell>
          <cell r="L617">
            <v>8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V617">
            <v>0</v>
          </cell>
          <cell r="W617">
            <v>7</v>
          </cell>
          <cell r="X617">
            <v>5</v>
          </cell>
          <cell r="Y617">
            <v>0</v>
          </cell>
          <cell r="Z617">
            <v>13</v>
          </cell>
        </row>
        <row r="618"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</row>
        <row r="619"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1</v>
          </cell>
          <cell r="L619">
            <v>1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2</v>
          </cell>
          <cell r="Z619">
            <v>2</v>
          </cell>
        </row>
        <row r="620"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</row>
        <row r="621">
          <cell r="B621">
            <v>0</v>
          </cell>
          <cell r="C621">
            <v>0</v>
          </cell>
          <cell r="D621">
            <v>4</v>
          </cell>
          <cell r="E621">
            <v>1</v>
          </cell>
          <cell r="F621">
            <v>5</v>
          </cell>
          <cell r="H621">
            <v>0</v>
          </cell>
          <cell r="I621">
            <v>0</v>
          </cell>
          <cell r="J621">
            <v>14</v>
          </cell>
          <cell r="K621">
            <v>3</v>
          </cell>
          <cell r="L621">
            <v>17</v>
          </cell>
          <cell r="P621">
            <v>0</v>
          </cell>
          <cell r="Q621">
            <v>0</v>
          </cell>
          <cell r="R621">
            <v>4</v>
          </cell>
          <cell r="S621">
            <v>1</v>
          </cell>
          <cell r="T621">
            <v>5</v>
          </cell>
          <cell r="V621">
            <v>0</v>
          </cell>
          <cell r="W621">
            <v>0</v>
          </cell>
          <cell r="X621">
            <v>14</v>
          </cell>
          <cell r="Y621">
            <v>3</v>
          </cell>
          <cell r="Z621">
            <v>17</v>
          </cell>
        </row>
        <row r="622">
          <cell r="B622">
            <v>0</v>
          </cell>
          <cell r="C622">
            <v>0</v>
          </cell>
          <cell r="D622">
            <v>1</v>
          </cell>
          <cell r="E622">
            <v>0</v>
          </cell>
          <cell r="F622">
            <v>1</v>
          </cell>
          <cell r="H622">
            <v>0</v>
          </cell>
          <cell r="I622">
            <v>0</v>
          </cell>
          <cell r="J622">
            <v>1</v>
          </cell>
          <cell r="K622">
            <v>0</v>
          </cell>
          <cell r="L622">
            <v>1</v>
          </cell>
          <cell r="P622">
            <v>0</v>
          </cell>
          <cell r="Q622">
            <v>0</v>
          </cell>
          <cell r="R622">
            <v>1</v>
          </cell>
          <cell r="S622">
            <v>0</v>
          </cell>
          <cell r="T622">
            <v>1</v>
          </cell>
          <cell r="V622">
            <v>0</v>
          </cell>
          <cell r="W622">
            <v>0</v>
          </cell>
          <cell r="X622">
            <v>1</v>
          </cell>
          <cell r="Y622">
            <v>0</v>
          </cell>
          <cell r="Z622">
            <v>1</v>
          </cell>
        </row>
        <row r="623">
          <cell r="B623">
            <v>0</v>
          </cell>
          <cell r="C623">
            <v>0</v>
          </cell>
          <cell r="D623">
            <v>3</v>
          </cell>
          <cell r="E623">
            <v>0</v>
          </cell>
          <cell r="F623">
            <v>3</v>
          </cell>
          <cell r="H623">
            <v>0</v>
          </cell>
          <cell r="I623">
            <v>0</v>
          </cell>
          <cell r="J623">
            <v>12</v>
          </cell>
          <cell r="K623">
            <v>0</v>
          </cell>
          <cell r="L623">
            <v>12</v>
          </cell>
          <cell r="P623">
            <v>0</v>
          </cell>
          <cell r="Q623">
            <v>0</v>
          </cell>
          <cell r="R623">
            <v>3</v>
          </cell>
          <cell r="S623">
            <v>0</v>
          </cell>
          <cell r="T623">
            <v>3</v>
          </cell>
          <cell r="V623">
            <v>0</v>
          </cell>
          <cell r="W623">
            <v>0</v>
          </cell>
          <cell r="X623">
            <v>12</v>
          </cell>
          <cell r="Y623">
            <v>0</v>
          </cell>
          <cell r="Z623">
            <v>12</v>
          </cell>
        </row>
        <row r="626">
          <cell r="B626">
            <v>0</v>
          </cell>
          <cell r="C626">
            <v>0</v>
          </cell>
          <cell r="D626">
            <v>1</v>
          </cell>
          <cell r="E626">
            <v>1</v>
          </cell>
          <cell r="F626">
            <v>1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1</v>
          </cell>
          <cell r="P626">
            <v>0</v>
          </cell>
          <cell r="Q626">
            <v>0</v>
          </cell>
          <cell r="R626">
            <v>1</v>
          </cell>
          <cell r="S626">
            <v>1</v>
          </cell>
          <cell r="T626">
            <v>1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1</v>
          </cell>
        </row>
        <row r="627"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</row>
        <row r="628"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</row>
        <row r="629">
          <cell r="B629">
            <v>0</v>
          </cell>
          <cell r="C629">
            <v>0</v>
          </cell>
          <cell r="D629">
            <v>3</v>
          </cell>
          <cell r="E629">
            <v>0</v>
          </cell>
          <cell r="F629">
            <v>3</v>
          </cell>
          <cell r="H629">
            <v>0</v>
          </cell>
          <cell r="I629">
            <v>0</v>
          </cell>
          <cell r="J629">
            <v>2</v>
          </cell>
          <cell r="K629">
            <v>0</v>
          </cell>
          <cell r="L629">
            <v>2</v>
          </cell>
          <cell r="P629">
            <v>0</v>
          </cell>
          <cell r="Q629">
            <v>0</v>
          </cell>
          <cell r="R629">
            <v>6</v>
          </cell>
          <cell r="S629">
            <v>0</v>
          </cell>
          <cell r="T629">
            <v>6</v>
          </cell>
          <cell r="V629">
            <v>0</v>
          </cell>
          <cell r="W629">
            <v>0</v>
          </cell>
          <cell r="X629">
            <v>4</v>
          </cell>
          <cell r="Y629">
            <v>0</v>
          </cell>
          <cell r="Z629">
            <v>4</v>
          </cell>
        </row>
        <row r="630">
          <cell r="B630">
            <v>0</v>
          </cell>
          <cell r="C630">
            <v>0</v>
          </cell>
          <cell r="D630">
            <v>7</v>
          </cell>
          <cell r="E630">
            <v>0</v>
          </cell>
          <cell r="F630">
            <v>7</v>
          </cell>
          <cell r="H630">
            <v>0</v>
          </cell>
          <cell r="I630">
            <v>0</v>
          </cell>
          <cell r="J630">
            <v>4</v>
          </cell>
          <cell r="K630">
            <v>0</v>
          </cell>
          <cell r="L630">
            <v>4</v>
          </cell>
          <cell r="P630">
            <v>0</v>
          </cell>
          <cell r="Q630">
            <v>0</v>
          </cell>
          <cell r="R630">
            <v>7</v>
          </cell>
          <cell r="S630">
            <v>0</v>
          </cell>
          <cell r="T630">
            <v>7</v>
          </cell>
          <cell r="V630">
            <v>0</v>
          </cell>
          <cell r="W630">
            <v>0</v>
          </cell>
          <cell r="X630">
            <v>4</v>
          </cell>
          <cell r="Y630">
            <v>0</v>
          </cell>
          <cell r="Z630">
            <v>4</v>
          </cell>
        </row>
        <row r="631"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</row>
        <row r="632"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</row>
        <row r="633">
          <cell r="B633">
            <v>0</v>
          </cell>
          <cell r="C633">
            <v>2</v>
          </cell>
          <cell r="D633">
            <v>7</v>
          </cell>
          <cell r="E633">
            <v>0</v>
          </cell>
          <cell r="F633">
            <v>9</v>
          </cell>
          <cell r="H633">
            <v>0</v>
          </cell>
          <cell r="I633">
            <v>1</v>
          </cell>
          <cell r="J633">
            <v>4</v>
          </cell>
          <cell r="K633">
            <v>0</v>
          </cell>
          <cell r="L633">
            <v>5</v>
          </cell>
          <cell r="P633">
            <v>0</v>
          </cell>
          <cell r="Q633">
            <v>3</v>
          </cell>
          <cell r="R633">
            <v>10</v>
          </cell>
          <cell r="S633">
            <v>0</v>
          </cell>
          <cell r="T633">
            <v>12</v>
          </cell>
          <cell r="V633">
            <v>0</v>
          </cell>
          <cell r="W633">
            <v>2</v>
          </cell>
          <cell r="X633">
            <v>6</v>
          </cell>
          <cell r="Y633">
            <v>0</v>
          </cell>
          <cell r="Z633">
            <v>7</v>
          </cell>
        </row>
        <row r="634">
          <cell r="B634">
            <v>0</v>
          </cell>
          <cell r="C634">
            <v>0</v>
          </cell>
          <cell r="D634">
            <v>4</v>
          </cell>
          <cell r="E634">
            <v>0</v>
          </cell>
          <cell r="F634">
            <v>4</v>
          </cell>
          <cell r="H634">
            <v>0</v>
          </cell>
          <cell r="I634">
            <v>0</v>
          </cell>
          <cell r="J634">
            <v>2</v>
          </cell>
          <cell r="K634">
            <v>0</v>
          </cell>
          <cell r="L634">
            <v>2</v>
          </cell>
          <cell r="P634">
            <v>0</v>
          </cell>
          <cell r="Q634">
            <v>0</v>
          </cell>
          <cell r="R634">
            <v>4</v>
          </cell>
          <cell r="S634">
            <v>0</v>
          </cell>
          <cell r="T634">
            <v>4</v>
          </cell>
          <cell r="V634">
            <v>0</v>
          </cell>
          <cell r="W634">
            <v>0</v>
          </cell>
          <cell r="X634">
            <v>2</v>
          </cell>
          <cell r="Y634">
            <v>0</v>
          </cell>
          <cell r="Z634">
            <v>2</v>
          </cell>
        </row>
        <row r="635">
          <cell r="B635">
            <v>0</v>
          </cell>
          <cell r="C635">
            <v>6</v>
          </cell>
          <cell r="D635">
            <v>35</v>
          </cell>
          <cell r="E635">
            <v>3</v>
          </cell>
          <cell r="F635">
            <v>44</v>
          </cell>
          <cell r="H635">
            <v>0</v>
          </cell>
          <cell r="I635">
            <v>4</v>
          </cell>
          <cell r="J635">
            <v>21</v>
          </cell>
          <cell r="K635">
            <v>2</v>
          </cell>
          <cell r="L635">
            <v>27</v>
          </cell>
          <cell r="P635">
            <v>0</v>
          </cell>
          <cell r="Q635">
            <v>9</v>
          </cell>
          <cell r="R635">
            <v>52</v>
          </cell>
          <cell r="S635">
            <v>4</v>
          </cell>
          <cell r="T635">
            <v>65</v>
          </cell>
          <cell r="V635">
            <v>0</v>
          </cell>
          <cell r="W635">
            <v>5</v>
          </cell>
          <cell r="X635">
            <v>32</v>
          </cell>
          <cell r="Y635">
            <v>2</v>
          </cell>
          <cell r="Z635">
            <v>39</v>
          </cell>
        </row>
        <row r="636">
          <cell r="B636">
            <v>0</v>
          </cell>
          <cell r="C636">
            <v>0</v>
          </cell>
          <cell r="D636">
            <v>21</v>
          </cell>
          <cell r="E636">
            <v>0</v>
          </cell>
          <cell r="F636">
            <v>21</v>
          </cell>
          <cell r="H636">
            <v>0</v>
          </cell>
          <cell r="I636">
            <v>0</v>
          </cell>
          <cell r="J636">
            <v>13</v>
          </cell>
          <cell r="K636">
            <v>0</v>
          </cell>
          <cell r="L636">
            <v>13</v>
          </cell>
          <cell r="P636">
            <v>0</v>
          </cell>
          <cell r="Q636">
            <v>0</v>
          </cell>
          <cell r="R636">
            <v>29</v>
          </cell>
          <cell r="S636">
            <v>0</v>
          </cell>
          <cell r="T636">
            <v>29</v>
          </cell>
          <cell r="V636">
            <v>0</v>
          </cell>
          <cell r="W636">
            <v>0</v>
          </cell>
          <cell r="X636">
            <v>18</v>
          </cell>
          <cell r="Y636">
            <v>0</v>
          </cell>
          <cell r="Z636">
            <v>18</v>
          </cell>
        </row>
        <row r="637"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</row>
        <row r="638">
          <cell r="B638">
            <v>0</v>
          </cell>
          <cell r="C638">
            <v>2</v>
          </cell>
          <cell r="D638">
            <v>2</v>
          </cell>
          <cell r="E638">
            <v>2</v>
          </cell>
          <cell r="F638">
            <v>6</v>
          </cell>
          <cell r="H638">
            <v>0</v>
          </cell>
          <cell r="I638">
            <v>1</v>
          </cell>
          <cell r="J638">
            <v>1</v>
          </cell>
          <cell r="K638">
            <v>1</v>
          </cell>
          <cell r="L638">
            <v>3</v>
          </cell>
          <cell r="P638">
            <v>0</v>
          </cell>
          <cell r="Q638">
            <v>3</v>
          </cell>
          <cell r="R638">
            <v>2</v>
          </cell>
          <cell r="S638">
            <v>2</v>
          </cell>
          <cell r="T638">
            <v>7</v>
          </cell>
          <cell r="V638">
            <v>0</v>
          </cell>
          <cell r="W638">
            <v>2</v>
          </cell>
          <cell r="X638">
            <v>1</v>
          </cell>
          <cell r="Y638">
            <v>1</v>
          </cell>
          <cell r="Z638">
            <v>4</v>
          </cell>
        </row>
        <row r="639"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P639">
            <v>0</v>
          </cell>
          <cell r="Q639">
            <v>1</v>
          </cell>
          <cell r="R639">
            <v>0</v>
          </cell>
          <cell r="S639">
            <v>0</v>
          </cell>
          <cell r="T639">
            <v>1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</row>
        <row r="640">
          <cell r="B640">
            <v>0</v>
          </cell>
          <cell r="C640">
            <v>3</v>
          </cell>
          <cell r="D640">
            <v>2</v>
          </cell>
          <cell r="E640">
            <v>9</v>
          </cell>
          <cell r="F640">
            <v>14</v>
          </cell>
          <cell r="H640">
            <v>0</v>
          </cell>
          <cell r="I640">
            <v>2</v>
          </cell>
          <cell r="J640">
            <v>1</v>
          </cell>
          <cell r="K640">
            <v>7</v>
          </cell>
          <cell r="L640">
            <v>10</v>
          </cell>
          <cell r="P640">
            <v>0</v>
          </cell>
          <cell r="Q640">
            <v>4</v>
          </cell>
          <cell r="R640">
            <v>0</v>
          </cell>
          <cell r="S640">
            <v>12</v>
          </cell>
          <cell r="T640">
            <v>16</v>
          </cell>
          <cell r="V640">
            <v>0</v>
          </cell>
          <cell r="W640">
            <v>2</v>
          </cell>
          <cell r="X640">
            <v>0</v>
          </cell>
          <cell r="Y640">
            <v>10</v>
          </cell>
          <cell r="Z640">
            <v>12</v>
          </cell>
        </row>
        <row r="641">
          <cell r="B641">
            <v>0</v>
          </cell>
          <cell r="C641">
            <v>1</v>
          </cell>
          <cell r="D641">
            <v>0</v>
          </cell>
          <cell r="E641">
            <v>0</v>
          </cell>
          <cell r="F641">
            <v>1</v>
          </cell>
          <cell r="H641">
            <v>0</v>
          </cell>
          <cell r="I641">
            <v>1</v>
          </cell>
          <cell r="J641">
            <v>0</v>
          </cell>
          <cell r="K641">
            <v>0</v>
          </cell>
          <cell r="L641">
            <v>1</v>
          </cell>
          <cell r="P641">
            <v>0</v>
          </cell>
          <cell r="Q641">
            <v>2</v>
          </cell>
          <cell r="R641">
            <v>0</v>
          </cell>
          <cell r="S641">
            <v>0</v>
          </cell>
          <cell r="T641">
            <v>2</v>
          </cell>
          <cell r="V641">
            <v>0</v>
          </cell>
          <cell r="W641">
            <v>1</v>
          </cell>
          <cell r="X641">
            <v>0</v>
          </cell>
          <cell r="Y641">
            <v>0</v>
          </cell>
          <cell r="Z641">
            <v>1</v>
          </cell>
        </row>
        <row r="642"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</row>
        <row r="643"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</row>
        <row r="644"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</row>
        <row r="645"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</row>
        <row r="646"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</row>
        <row r="647"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</row>
        <row r="648"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</row>
        <row r="649"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</row>
        <row r="650"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</row>
        <row r="651"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</row>
        <row r="652"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</row>
        <row r="653"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</row>
        <row r="654"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</row>
        <row r="655"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</row>
        <row r="656"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</row>
        <row r="657"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</row>
        <row r="658"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</row>
        <row r="659">
          <cell r="B659">
            <v>0</v>
          </cell>
          <cell r="C659">
            <v>0</v>
          </cell>
          <cell r="D659">
            <v>1</v>
          </cell>
          <cell r="E659">
            <v>4</v>
          </cell>
          <cell r="F659">
            <v>5</v>
          </cell>
          <cell r="H659">
            <v>0</v>
          </cell>
          <cell r="I659">
            <v>0</v>
          </cell>
          <cell r="J659">
            <v>1</v>
          </cell>
          <cell r="K659">
            <v>6</v>
          </cell>
          <cell r="L659">
            <v>7</v>
          </cell>
          <cell r="P659">
            <v>0</v>
          </cell>
          <cell r="Q659">
            <v>0</v>
          </cell>
          <cell r="R659">
            <v>0</v>
          </cell>
          <cell r="S659">
            <v>1</v>
          </cell>
          <cell r="T659">
            <v>1</v>
          </cell>
          <cell r="V659">
            <v>0</v>
          </cell>
          <cell r="W659">
            <v>0</v>
          </cell>
          <cell r="X659">
            <v>0</v>
          </cell>
          <cell r="Y659">
            <v>5</v>
          </cell>
          <cell r="Z659">
            <v>5</v>
          </cell>
        </row>
        <row r="660"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</row>
        <row r="661">
          <cell r="B661">
            <v>0</v>
          </cell>
          <cell r="C661">
            <v>0</v>
          </cell>
          <cell r="D661">
            <v>1</v>
          </cell>
          <cell r="E661">
            <v>0</v>
          </cell>
          <cell r="F661">
            <v>1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P661">
            <v>0</v>
          </cell>
          <cell r="Q661">
            <v>0</v>
          </cell>
          <cell r="R661">
            <v>3</v>
          </cell>
          <cell r="S661">
            <v>0</v>
          </cell>
          <cell r="T661">
            <v>3</v>
          </cell>
          <cell r="V661">
            <v>0</v>
          </cell>
          <cell r="W661">
            <v>0</v>
          </cell>
          <cell r="X661">
            <v>2</v>
          </cell>
          <cell r="Y661">
            <v>0</v>
          </cell>
          <cell r="Z661">
            <v>2</v>
          </cell>
        </row>
        <row r="662"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</row>
        <row r="663"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</row>
        <row r="664">
          <cell r="B664">
            <v>0</v>
          </cell>
          <cell r="C664">
            <v>0</v>
          </cell>
          <cell r="D664">
            <v>0</v>
          </cell>
          <cell r="E664">
            <v>1</v>
          </cell>
          <cell r="F664">
            <v>2</v>
          </cell>
          <cell r="H664">
            <v>0</v>
          </cell>
          <cell r="I664">
            <v>0</v>
          </cell>
          <cell r="J664">
            <v>0</v>
          </cell>
          <cell r="K664">
            <v>1</v>
          </cell>
          <cell r="L664">
            <v>2</v>
          </cell>
          <cell r="P664">
            <v>0</v>
          </cell>
          <cell r="Q664">
            <v>0</v>
          </cell>
          <cell r="R664">
            <v>0</v>
          </cell>
          <cell r="S664">
            <v>2</v>
          </cell>
          <cell r="T664">
            <v>3</v>
          </cell>
          <cell r="V664">
            <v>0</v>
          </cell>
          <cell r="W664">
            <v>0</v>
          </cell>
          <cell r="X664">
            <v>0</v>
          </cell>
          <cell r="Y664">
            <v>2</v>
          </cell>
          <cell r="Z664">
            <v>2</v>
          </cell>
        </row>
        <row r="665">
          <cell r="B665">
            <v>0</v>
          </cell>
          <cell r="C665">
            <v>0</v>
          </cell>
          <cell r="D665">
            <v>2</v>
          </cell>
          <cell r="E665">
            <v>0</v>
          </cell>
          <cell r="F665">
            <v>2</v>
          </cell>
          <cell r="H665">
            <v>0</v>
          </cell>
          <cell r="I665">
            <v>0</v>
          </cell>
          <cell r="J665">
            <v>3</v>
          </cell>
          <cell r="K665">
            <v>0</v>
          </cell>
          <cell r="L665">
            <v>3</v>
          </cell>
          <cell r="P665">
            <v>0</v>
          </cell>
          <cell r="Q665">
            <v>0</v>
          </cell>
          <cell r="R665">
            <v>0</v>
          </cell>
          <cell r="S665">
            <v>1</v>
          </cell>
          <cell r="T665">
            <v>1</v>
          </cell>
          <cell r="V665">
            <v>0</v>
          </cell>
          <cell r="W665">
            <v>0</v>
          </cell>
          <cell r="X665">
            <v>2</v>
          </cell>
          <cell r="Y665">
            <v>1</v>
          </cell>
          <cell r="Z665">
            <v>3</v>
          </cell>
        </row>
        <row r="666"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</row>
        <row r="667"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</row>
        <row r="668">
          <cell r="B668">
            <v>0</v>
          </cell>
          <cell r="C668">
            <v>0</v>
          </cell>
          <cell r="D668">
            <v>2</v>
          </cell>
          <cell r="E668">
            <v>10</v>
          </cell>
          <cell r="F668">
            <v>12</v>
          </cell>
          <cell r="H668">
            <v>0</v>
          </cell>
          <cell r="I668">
            <v>0</v>
          </cell>
          <cell r="J668">
            <v>1</v>
          </cell>
          <cell r="K668">
            <v>20</v>
          </cell>
          <cell r="L668">
            <v>21</v>
          </cell>
          <cell r="P668">
            <v>0</v>
          </cell>
          <cell r="Q668">
            <v>0</v>
          </cell>
          <cell r="R668">
            <v>0</v>
          </cell>
          <cell r="S668">
            <v>2</v>
          </cell>
          <cell r="T668">
            <v>2</v>
          </cell>
          <cell r="V668">
            <v>0</v>
          </cell>
          <cell r="W668">
            <v>0</v>
          </cell>
          <cell r="X668">
            <v>0</v>
          </cell>
          <cell r="Y668">
            <v>22</v>
          </cell>
          <cell r="Z668">
            <v>22</v>
          </cell>
        </row>
        <row r="669"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</row>
        <row r="670">
          <cell r="B670">
            <v>0</v>
          </cell>
          <cell r="C670">
            <v>0</v>
          </cell>
          <cell r="D670">
            <v>7</v>
          </cell>
          <cell r="E670">
            <v>0</v>
          </cell>
          <cell r="F670">
            <v>7</v>
          </cell>
          <cell r="H670">
            <v>0</v>
          </cell>
          <cell r="I670">
            <v>0</v>
          </cell>
          <cell r="J670">
            <v>4</v>
          </cell>
          <cell r="K670">
            <v>0</v>
          </cell>
          <cell r="L670">
            <v>4</v>
          </cell>
          <cell r="P670">
            <v>0</v>
          </cell>
          <cell r="Q670">
            <v>0</v>
          </cell>
          <cell r="R670">
            <v>7</v>
          </cell>
          <cell r="S670">
            <v>0</v>
          </cell>
          <cell r="T670">
            <v>7</v>
          </cell>
          <cell r="V670">
            <v>0</v>
          </cell>
          <cell r="W670">
            <v>0</v>
          </cell>
          <cell r="X670">
            <v>4</v>
          </cell>
          <cell r="Y670">
            <v>0</v>
          </cell>
          <cell r="Z670">
            <v>4</v>
          </cell>
        </row>
        <row r="671"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</row>
        <row r="672"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</row>
        <row r="673"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</row>
        <row r="674"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</row>
        <row r="675">
          <cell r="B675">
            <v>0</v>
          </cell>
          <cell r="C675">
            <v>0</v>
          </cell>
          <cell r="D675">
            <v>1</v>
          </cell>
          <cell r="E675">
            <v>0</v>
          </cell>
          <cell r="F675">
            <v>1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P675">
            <v>0</v>
          </cell>
          <cell r="Q675">
            <v>0</v>
          </cell>
          <cell r="R675">
            <v>1</v>
          </cell>
          <cell r="S675">
            <v>0</v>
          </cell>
          <cell r="T675">
            <v>1</v>
          </cell>
          <cell r="V675">
            <v>0</v>
          </cell>
          <cell r="W675">
            <v>0</v>
          </cell>
          <cell r="X675">
            <v>1</v>
          </cell>
          <cell r="Y675">
            <v>0</v>
          </cell>
          <cell r="Z675">
            <v>1</v>
          </cell>
        </row>
        <row r="676">
          <cell r="B676">
            <v>0</v>
          </cell>
          <cell r="C676">
            <v>0</v>
          </cell>
          <cell r="D676">
            <v>5</v>
          </cell>
          <cell r="E676">
            <v>5</v>
          </cell>
          <cell r="F676">
            <v>10</v>
          </cell>
          <cell r="H676">
            <v>0</v>
          </cell>
          <cell r="I676">
            <v>0</v>
          </cell>
          <cell r="J676">
            <v>6</v>
          </cell>
          <cell r="K676">
            <v>8</v>
          </cell>
          <cell r="L676">
            <v>14</v>
          </cell>
          <cell r="P676">
            <v>0</v>
          </cell>
          <cell r="Q676">
            <v>0</v>
          </cell>
          <cell r="R676">
            <v>0</v>
          </cell>
          <cell r="S676">
            <v>1</v>
          </cell>
          <cell r="T676">
            <v>1</v>
          </cell>
          <cell r="V676">
            <v>0</v>
          </cell>
          <cell r="W676">
            <v>0</v>
          </cell>
          <cell r="X676">
            <v>4</v>
          </cell>
          <cell r="Y676">
            <v>7</v>
          </cell>
          <cell r="Z676">
            <v>12</v>
          </cell>
        </row>
        <row r="677">
          <cell r="B677">
            <v>0</v>
          </cell>
          <cell r="C677">
            <v>0</v>
          </cell>
          <cell r="D677">
            <v>0</v>
          </cell>
          <cell r="E677">
            <v>1</v>
          </cell>
          <cell r="F677">
            <v>1</v>
          </cell>
          <cell r="H677">
            <v>0</v>
          </cell>
          <cell r="I677">
            <v>0</v>
          </cell>
          <cell r="J677">
            <v>1</v>
          </cell>
          <cell r="K677">
            <v>1</v>
          </cell>
          <cell r="L677">
            <v>1</v>
          </cell>
          <cell r="P677">
            <v>0</v>
          </cell>
          <cell r="Q677">
            <v>0</v>
          </cell>
          <cell r="R677">
            <v>0</v>
          </cell>
          <cell r="S677">
            <v>1</v>
          </cell>
          <cell r="T677">
            <v>1</v>
          </cell>
          <cell r="V677">
            <v>0</v>
          </cell>
          <cell r="W677">
            <v>0</v>
          </cell>
          <cell r="X677">
            <v>0</v>
          </cell>
          <cell r="Y677">
            <v>1</v>
          </cell>
          <cell r="Z677">
            <v>2</v>
          </cell>
        </row>
        <row r="678"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</row>
        <row r="679">
          <cell r="B679">
            <v>0</v>
          </cell>
          <cell r="C679">
            <v>0</v>
          </cell>
          <cell r="D679">
            <v>1</v>
          </cell>
          <cell r="E679">
            <v>2</v>
          </cell>
          <cell r="F679">
            <v>3</v>
          </cell>
          <cell r="H679">
            <v>0</v>
          </cell>
          <cell r="I679">
            <v>0</v>
          </cell>
          <cell r="J679">
            <v>1</v>
          </cell>
          <cell r="K679">
            <v>2</v>
          </cell>
          <cell r="L679">
            <v>3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1</v>
          </cell>
          <cell r="Z679">
            <v>2</v>
          </cell>
        </row>
        <row r="680">
          <cell r="B680">
            <v>0</v>
          </cell>
          <cell r="C680">
            <v>0</v>
          </cell>
          <cell r="D680">
            <v>3</v>
          </cell>
          <cell r="E680">
            <v>2</v>
          </cell>
          <cell r="F680">
            <v>6</v>
          </cell>
          <cell r="H680">
            <v>0</v>
          </cell>
          <cell r="I680">
            <v>0</v>
          </cell>
          <cell r="J680">
            <v>3</v>
          </cell>
          <cell r="K680">
            <v>2</v>
          </cell>
          <cell r="L680">
            <v>5</v>
          </cell>
          <cell r="P680">
            <v>0</v>
          </cell>
          <cell r="Q680">
            <v>0</v>
          </cell>
          <cell r="R680">
            <v>0</v>
          </cell>
          <cell r="S680">
            <v>2</v>
          </cell>
          <cell r="T680">
            <v>3</v>
          </cell>
          <cell r="V680">
            <v>0</v>
          </cell>
          <cell r="W680">
            <v>0</v>
          </cell>
          <cell r="X680">
            <v>0</v>
          </cell>
          <cell r="Y680">
            <v>2</v>
          </cell>
          <cell r="Z680">
            <v>3</v>
          </cell>
        </row>
        <row r="681">
          <cell r="B681">
            <v>0</v>
          </cell>
          <cell r="C681">
            <v>0</v>
          </cell>
          <cell r="D681">
            <v>0</v>
          </cell>
          <cell r="E681">
            <v>3</v>
          </cell>
          <cell r="F681">
            <v>3</v>
          </cell>
          <cell r="H681">
            <v>0</v>
          </cell>
          <cell r="I681">
            <v>0</v>
          </cell>
          <cell r="J681">
            <v>0</v>
          </cell>
          <cell r="K681">
            <v>2</v>
          </cell>
          <cell r="L681">
            <v>2</v>
          </cell>
          <cell r="P681">
            <v>0</v>
          </cell>
          <cell r="Q681">
            <v>0</v>
          </cell>
          <cell r="R681">
            <v>0</v>
          </cell>
          <cell r="S681">
            <v>5</v>
          </cell>
          <cell r="T681">
            <v>5</v>
          </cell>
          <cell r="V681">
            <v>0</v>
          </cell>
          <cell r="W681">
            <v>0</v>
          </cell>
          <cell r="X681">
            <v>0</v>
          </cell>
          <cell r="Y681">
            <v>4</v>
          </cell>
          <cell r="Z681">
            <v>4</v>
          </cell>
        </row>
        <row r="682">
          <cell r="B682">
            <v>0</v>
          </cell>
          <cell r="C682">
            <v>0</v>
          </cell>
          <cell r="D682">
            <v>0</v>
          </cell>
          <cell r="E682">
            <v>2</v>
          </cell>
          <cell r="F682">
            <v>2</v>
          </cell>
          <cell r="H682">
            <v>0</v>
          </cell>
          <cell r="I682">
            <v>0</v>
          </cell>
          <cell r="J682">
            <v>0</v>
          </cell>
          <cell r="K682">
            <v>2</v>
          </cell>
          <cell r="L682">
            <v>2</v>
          </cell>
          <cell r="P682">
            <v>0</v>
          </cell>
          <cell r="Q682">
            <v>0</v>
          </cell>
          <cell r="R682">
            <v>0</v>
          </cell>
          <cell r="S682">
            <v>3</v>
          </cell>
          <cell r="T682">
            <v>4</v>
          </cell>
          <cell r="V682">
            <v>0</v>
          </cell>
          <cell r="W682">
            <v>0</v>
          </cell>
          <cell r="X682">
            <v>0</v>
          </cell>
          <cell r="Y682">
            <v>3</v>
          </cell>
          <cell r="Z682">
            <v>3</v>
          </cell>
        </row>
        <row r="683"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</row>
        <row r="684"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</row>
        <row r="685"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</row>
        <row r="686">
          <cell r="B686">
            <v>0</v>
          </cell>
          <cell r="C686">
            <v>0</v>
          </cell>
          <cell r="D686">
            <v>1</v>
          </cell>
          <cell r="E686">
            <v>0</v>
          </cell>
          <cell r="F686">
            <v>1</v>
          </cell>
          <cell r="H686">
            <v>0</v>
          </cell>
          <cell r="I686">
            <v>0</v>
          </cell>
          <cell r="J686">
            <v>1</v>
          </cell>
          <cell r="K686">
            <v>0</v>
          </cell>
          <cell r="L686">
            <v>1</v>
          </cell>
          <cell r="P686">
            <v>0</v>
          </cell>
          <cell r="Q686">
            <v>0</v>
          </cell>
          <cell r="R686">
            <v>1</v>
          </cell>
          <cell r="S686">
            <v>0</v>
          </cell>
          <cell r="T686">
            <v>1</v>
          </cell>
          <cell r="V686">
            <v>0</v>
          </cell>
          <cell r="W686">
            <v>0</v>
          </cell>
          <cell r="X686">
            <v>1</v>
          </cell>
          <cell r="Y686">
            <v>0</v>
          </cell>
          <cell r="Z686">
            <v>1</v>
          </cell>
        </row>
        <row r="687">
          <cell r="B687">
            <v>0</v>
          </cell>
          <cell r="C687">
            <v>0</v>
          </cell>
          <cell r="D687">
            <v>0</v>
          </cell>
          <cell r="E687">
            <v>1</v>
          </cell>
          <cell r="F687">
            <v>2</v>
          </cell>
          <cell r="H687">
            <v>0</v>
          </cell>
          <cell r="I687">
            <v>0</v>
          </cell>
          <cell r="J687">
            <v>0</v>
          </cell>
          <cell r="K687">
            <v>1</v>
          </cell>
          <cell r="L687">
            <v>2</v>
          </cell>
          <cell r="P687">
            <v>0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V687">
            <v>0</v>
          </cell>
          <cell r="W687">
            <v>0</v>
          </cell>
          <cell r="X687">
            <v>0</v>
          </cell>
          <cell r="Y687">
            <v>1</v>
          </cell>
          <cell r="Z687">
            <v>1</v>
          </cell>
        </row>
        <row r="688"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</row>
        <row r="689"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</row>
        <row r="690"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1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1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1</v>
          </cell>
        </row>
        <row r="691"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</row>
        <row r="692"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</row>
        <row r="693"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</row>
        <row r="694"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</row>
        <row r="695"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</row>
        <row r="696">
          <cell r="B696">
            <v>0</v>
          </cell>
          <cell r="C696">
            <v>0</v>
          </cell>
          <cell r="D696">
            <v>26</v>
          </cell>
          <cell r="E696">
            <v>0</v>
          </cell>
          <cell r="F696">
            <v>26</v>
          </cell>
          <cell r="H696">
            <v>0</v>
          </cell>
          <cell r="I696">
            <v>0</v>
          </cell>
          <cell r="J696">
            <v>18</v>
          </cell>
          <cell r="K696">
            <v>0</v>
          </cell>
          <cell r="L696">
            <v>18</v>
          </cell>
          <cell r="P696">
            <v>0</v>
          </cell>
          <cell r="Q696">
            <v>0</v>
          </cell>
          <cell r="R696">
            <v>26</v>
          </cell>
          <cell r="S696">
            <v>0</v>
          </cell>
          <cell r="T696">
            <v>26</v>
          </cell>
          <cell r="V696">
            <v>0</v>
          </cell>
          <cell r="W696">
            <v>0</v>
          </cell>
          <cell r="X696">
            <v>18</v>
          </cell>
          <cell r="Y696">
            <v>0</v>
          </cell>
          <cell r="Z696">
            <v>18</v>
          </cell>
        </row>
        <row r="699">
          <cell r="B699">
            <v>0</v>
          </cell>
          <cell r="C699">
            <v>0</v>
          </cell>
          <cell r="D699">
            <v>1</v>
          </cell>
          <cell r="E699">
            <v>1</v>
          </cell>
          <cell r="F699">
            <v>3</v>
          </cell>
          <cell r="H699">
            <v>0</v>
          </cell>
          <cell r="I699">
            <v>1</v>
          </cell>
          <cell r="J699">
            <v>3</v>
          </cell>
          <cell r="K699">
            <v>2</v>
          </cell>
          <cell r="L699">
            <v>6</v>
          </cell>
          <cell r="P699">
            <v>0</v>
          </cell>
          <cell r="Q699">
            <v>0</v>
          </cell>
          <cell r="R699">
            <v>1</v>
          </cell>
          <cell r="S699">
            <v>1</v>
          </cell>
          <cell r="T699">
            <v>2</v>
          </cell>
          <cell r="V699">
            <v>0</v>
          </cell>
          <cell r="W699">
            <v>0</v>
          </cell>
          <cell r="X699">
            <v>2</v>
          </cell>
          <cell r="Y699">
            <v>3</v>
          </cell>
          <cell r="Z699">
            <v>5</v>
          </cell>
        </row>
        <row r="700"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</row>
        <row r="701"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</row>
        <row r="702">
          <cell r="B702">
            <v>0</v>
          </cell>
          <cell r="C702">
            <v>0</v>
          </cell>
          <cell r="D702">
            <v>2</v>
          </cell>
          <cell r="E702">
            <v>0</v>
          </cell>
          <cell r="F702">
            <v>2</v>
          </cell>
          <cell r="H702">
            <v>0</v>
          </cell>
          <cell r="I702">
            <v>0</v>
          </cell>
          <cell r="J702">
            <v>6</v>
          </cell>
          <cell r="K702">
            <v>0</v>
          </cell>
          <cell r="L702">
            <v>6</v>
          </cell>
          <cell r="P702">
            <v>0</v>
          </cell>
          <cell r="Q702">
            <v>0</v>
          </cell>
          <cell r="R702">
            <v>4</v>
          </cell>
          <cell r="S702">
            <v>0</v>
          </cell>
          <cell r="T702">
            <v>4</v>
          </cell>
          <cell r="V702">
            <v>0</v>
          </cell>
          <cell r="W702">
            <v>0</v>
          </cell>
          <cell r="X702">
            <v>15</v>
          </cell>
          <cell r="Y702">
            <v>0</v>
          </cell>
          <cell r="Z702">
            <v>15</v>
          </cell>
        </row>
        <row r="703"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</row>
        <row r="704"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</row>
        <row r="705"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</row>
        <row r="706"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</row>
        <row r="707">
          <cell r="B707">
            <v>0</v>
          </cell>
          <cell r="C707">
            <v>0</v>
          </cell>
          <cell r="D707">
            <v>1</v>
          </cell>
          <cell r="E707">
            <v>0</v>
          </cell>
          <cell r="F707">
            <v>2</v>
          </cell>
          <cell r="H707">
            <v>0</v>
          </cell>
          <cell r="I707">
            <v>1</v>
          </cell>
          <cell r="J707">
            <v>4</v>
          </cell>
          <cell r="K707">
            <v>0</v>
          </cell>
          <cell r="L707">
            <v>4</v>
          </cell>
          <cell r="P707">
            <v>0</v>
          </cell>
          <cell r="Q707">
            <v>0</v>
          </cell>
          <cell r="R707">
            <v>1</v>
          </cell>
          <cell r="S707">
            <v>0</v>
          </cell>
          <cell r="T707">
            <v>1</v>
          </cell>
          <cell r="V707">
            <v>0</v>
          </cell>
          <cell r="W707">
            <v>0</v>
          </cell>
          <cell r="X707">
            <v>2</v>
          </cell>
          <cell r="Y707">
            <v>0</v>
          </cell>
          <cell r="Z707">
            <v>2</v>
          </cell>
        </row>
        <row r="708">
          <cell r="B708">
            <v>0</v>
          </cell>
          <cell r="C708">
            <v>4</v>
          </cell>
          <cell r="D708">
            <v>30</v>
          </cell>
          <cell r="E708">
            <v>2</v>
          </cell>
          <cell r="F708">
            <v>37</v>
          </cell>
          <cell r="H708">
            <v>0</v>
          </cell>
          <cell r="I708">
            <v>11</v>
          </cell>
          <cell r="J708">
            <v>30</v>
          </cell>
          <cell r="K708">
            <v>5</v>
          </cell>
          <cell r="L708">
            <v>45</v>
          </cell>
          <cell r="P708">
            <v>0</v>
          </cell>
          <cell r="Q708">
            <v>5</v>
          </cell>
          <cell r="R708">
            <v>32</v>
          </cell>
          <cell r="S708">
            <v>2</v>
          </cell>
          <cell r="T708">
            <v>39</v>
          </cell>
          <cell r="V708">
            <v>0</v>
          </cell>
          <cell r="W708">
            <v>11</v>
          </cell>
          <cell r="X708">
            <v>31</v>
          </cell>
          <cell r="Y708">
            <v>3</v>
          </cell>
          <cell r="Z708">
            <v>45</v>
          </cell>
        </row>
        <row r="709">
          <cell r="B709">
            <v>0</v>
          </cell>
          <cell r="C709">
            <v>0</v>
          </cell>
          <cell r="D709">
            <v>29</v>
          </cell>
          <cell r="E709">
            <v>0</v>
          </cell>
          <cell r="F709">
            <v>29</v>
          </cell>
          <cell r="H709">
            <v>0</v>
          </cell>
          <cell r="I709">
            <v>0</v>
          </cell>
          <cell r="J709">
            <v>20</v>
          </cell>
          <cell r="K709">
            <v>0</v>
          </cell>
          <cell r="L709">
            <v>20</v>
          </cell>
          <cell r="P709">
            <v>0</v>
          </cell>
          <cell r="Q709">
            <v>0</v>
          </cell>
          <cell r="R709">
            <v>29</v>
          </cell>
          <cell r="S709">
            <v>0</v>
          </cell>
          <cell r="T709">
            <v>29</v>
          </cell>
          <cell r="V709">
            <v>0</v>
          </cell>
          <cell r="W709">
            <v>0</v>
          </cell>
          <cell r="X709">
            <v>21</v>
          </cell>
          <cell r="Y709">
            <v>0</v>
          </cell>
          <cell r="Z709">
            <v>21</v>
          </cell>
        </row>
        <row r="710"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</row>
        <row r="711">
          <cell r="B711">
            <v>0</v>
          </cell>
          <cell r="C711">
            <v>0</v>
          </cell>
          <cell r="D711">
            <v>101</v>
          </cell>
          <cell r="E711">
            <v>0</v>
          </cell>
          <cell r="F711">
            <v>102</v>
          </cell>
          <cell r="H711">
            <v>0</v>
          </cell>
          <cell r="I711">
            <v>1</v>
          </cell>
          <cell r="J711">
            <v>25</v>
          </cell>
          <cell r="K711">
            <v>1</v>
          </cell>
          <cell r="L711">
            <v>26</v>
          </cell>
          <cell r="P711">
            <v>0</v>
          </cell>
          <cell r="Q711">
            <v>0</v>
          </cell>
          <cell r="R711">
            <v>97</v>
          </cell>
          <cell r="S711">
            <v>0</v>
          </cell>
          <cell r="T711">
            <v>98</v>
          </cell>
          <cell r="V711">
            <v>0</v>
          </cell>
          <cell r="W711">
            <v>1</v>
          </cell>
          <cell r="X711">
            <v>27</v>
          </cell>
          <cell r="Y711">
            <v>1</v>
          </cell>
          <cell r="Z711">
            <v>29</v>
          </cell>
        </row>
        <row r="712">
          <cell r="B712">
            <v>0</v>
          </cell>
          <cell r="C712">
            <v>4</v>
          </cell>
          <cell r="D712">
            <v>3</v>
          </cell>
          <cell r="E712">
            <v>0</v>
          </cell>
          <cell r="F712">
            <v>7</v>
          </cell>
          <cell r="H712">
            <v>0</v>
          </cell>
          <cell r="I712">
            <v>1</v>
          </cell>
          <cell r="J712">
            <v>7</v>
          </cell>
          <cell r="K712">
            <v>0</v>
          </cell>
          <cell r="L712">
            <v>8</v>
          </cell>
          <cell r="P712">
            <v>0</v>
          </cell>
          <cell r="Q712">
            <v>4</v>
          </cell>
          <cell r="R712">
            <v>3</v>
          </cell>
          <cell r="S712">
            <v>0</v>
          </cell>
          <cell r="T712">
            <v>7</v>
          </cell>
          <cell r="V712">
            <v>0</v>
          </cell>
          <cell r="W712">
            <v>1</v>
          </cell>
          <cell r="X712">
            <v>6</v>
          </cell>
          <cell r="Y712">
            <v>0</v>
          </cell>
          <cell r="Z712">
            <v>8</v>
          </cell>
        </row>
        <row r="713">
          <cell r="B713">
            <v>0</v>
          </cell>
          <cell r="C713">
            <v>31</v>
          </cell>
          <cell r="D713">
            <v>23</v>
          </cell>
          <cell r="E713">
            <v>16</v>
          </cell>
          <cell r="F713">
            <v>71</v>
          </cell>
          <cell r="H713">
            <v>0</v>
          </cell>
          <cell r="I713">
            <v>13</v>
          </cell>
          <cell r="J713">
            <v>61</v>
          </cell>
          <cell r="K713">
            <v>43</v>
          </cell>
          <cell r="L713">
            <v>116</v>
          </cell>
          <cell r="P713">
            <v>0</v>
          </cell>
          <cell r="Q713">
            <v>30</v>
          </cell>
          <cell r="R713">
            <v>20</v>
          </cell>
          <cell r="S713">
            <v>16</v>
          </cell>
          <cell r="T713">
            <v>67</v>
          </cell>
          <cell r="V713">
            <v>0</v>
          </cell>
          <cell r="W713">
            <v>10</v>
          </cell>
          <cell r="X713">
            <v>42</v>
          </cell>
          <cell r="Y713">
            <v>40</v>
          </cell>
          <cell r="Z713">
            <v>91</v>
          </cell>
        </row>
        <row r="714"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</row>
        <row r="715"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</row>
        <row r="716">
          <cell r="B716">
            <v>0</v>
          </cell>
          <cell r="C716">
            <v>3</v>
          </cell>
          <cell r="D716">
            <v>0</v>
          </cell>
          <cell r="E716">
            <v>0</v>
          </cell>
          <cell r="F716">
            <v>3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1</v>
          </cell>
          <cell r="P716">
            <v>0</v>
          </cell>
          <cell r="Q716">
            <v>3</v>
          </cell>
          <cell r="R716">
            <v>0</v>
          </cell>
          <cell r="S716">
            <v>0</v>
          </cell>
          <cell r="T716">
            <v>3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</row>
        <row r="717">
          <cell r="B717">
            <v>0</v>
          </cell>
          <cell r="C717">
            <v>1</v>
          </cell>
          <cell r="D717">
            <v>0</v>
          </cell>
          <cell r="E717">
            <v>0</v>
          </cell>
          <cell r="F717">
            <v>1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P717">
            <v>0</v>
          </cell>
          <cell r="Q717">
            <v>1</v>
          </cell>
          <cell r="R717">
            <v>0</v>
          </cell>
          <cell r="S717">
            <v>0</v>
          </cell>
          <cell r="T717">
            <v>1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</row>
        <row r="718"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</row>
        <row r="719"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</row>
        <row r="720"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</row>
        <row r="721"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</row>
        <row r="722"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</row>
        <row r="723"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</row>
        <row r="724"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</row>
        <row r="725"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</row>
        <row r="726">
          <cell r="B726">
            <v>0</v>
          </cell>
          <cell r="C726">
            <v>0</v>
          </cell>
          <cell r="D726">
            <v>1</v>
          </cell>
          <cell r="E726">
            <v>0</v>
          </cell>
          <cell r="F726">
            <v>2</v>
          </cell>
          <cell r="H726">
            <v>0</v>
          </cell>
          <cell r="I726">
            <v>1</v>
          </cell>
          <cell r="J726">
            <v>4</v>
          </cell>
          <cell r="K726">
            <v>0</v>
          </cell>
          <cell r="L726">
            <v>5</v>
          </cell>
          <cell r="P726">
            <v>0</v>
          </cell>
          <cell r="Q726">
            <v>0</v>
          </cell>
          <cell r="R726">
            <v>1</v>
          </cell>
          <cell r="S726">
            <v>0</v>
          </cell>
          <cell r="T726">
            <v>1</v>
          </cell>
          <cell r="V726">
            <v>0</v>
          </cell>
          <cell r="W726">
            <v>0</v>
          </cell>
          <cell r="X726">
            <v>1</v>
          </cell>
          <cell r="Y726">
            <v>0</v>
          </cell>
          <cell r="Z726">
            <v>1</v>
          </cell>
        </row>
        <row r="727"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</row>
        <row r="728"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</row>
        <row r="729"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</row>
        <row r="730"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</row>
        <row r="731"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</row>
        <row r="732">
          <cell r="B732">
            <v>0</v>
          </cell>
          <cell r="C732">
            <v>0</v>
          </cell>
          <cell r="D732">
            <v>21</v>
          </cell>
          <cell r="E732">
            <v>4</v>
          </cell>
          <cell r="F732">
            <v>25</v>
          </cell>
          <cell r="H732">
            <v>0</v>
          </cell>
          <cell r="I732">
            <v>0</v>
          </cell>
          <cell r="J732">
            <v>14</v>
          </cell>
          <cell r="K732">
            <v>17</v>
          </cell>
          <cell r="L732">
            <v>31</v>
          </cell>
          <cell r="P732">
            <v>0</v>
          </cell>
          <cell r="Q732">
            <v>0</v>
          </cell>
          <cell r="R732">
            <v>19</v>
          </cell>
          <cell r="S732">
            <v>0</v>
          </cell>
          <cell r="T732">
            <v>20</v>
          </cell>
          <cell r="V732">
            <v>0</v>
          </cell>
          <cell r="W732">
            <v>0</v>
          </cell>
          <cell r="X732">
            <v>9</v>
          </cell>
          <cell r="Y732">
            <v>9</v>
          </cell>
          <cell r="Z732">
            <v>18</v>
          </cell>
        </row>
        <row r="733">
          <cell r="B733">
            <v>0</v>
          </cell>
          <cell r="C733">
            <v>0</v>
          </cell>
          <cell r="D733">
            <v>1</v>
          </cell>
          <cell r="E733">
            <v>0</v>
          </cell>
          <cell r="F733">
            <v>1</v>
          </cell>
          <cell r="H733">
            <v>0</v>
          </cell>
          <cell r="I733">
            <v>0</v>
          </cell>
          <cell r="J733">
            <v>3</v>
          </cell>
          <cell r="K733">
            <v>0</v>
          </cell>
          <cell r="L733">
            <v>3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V733">
            <v>0</v>
          </cell>
          <cell r="W733">
            <v>0</v>
          </cell>
          <cell r="X733">
            <v>3</v>
          </cell>
          <cell r="Y733">
            <v>0</v>
          </cell>
          <cell r="Z733">
            <v>3</v>
          </cell>
        </row>
        <row r="734">
          <cell r="B734">
            <v>0</v>
          </cell>
          <cell r="C734">
            <v>0</v>
          </cell>
          <cell r="D734">
            <v>3</v>
          </cell>
          <cell r="E734">
            <v>0</v>
          </cell>
          <cell r="F734">
            <v>3</v>
          </cell>
          <cell r="H734">
            <v>0</v>
          </cell>
          <cell r="I734">
            <v>0</v>
          </cell>
          <cell r="J734">
            <v>8</v>
          </cell>
          <cell r="K734">
            <v>0</v>
          </cell>
          <cell r="L734">
            <v>8</v>
          </cell>
          <cell r="P734">
            <v>0</v>
          </cell>
          <cell r="Q734">
            <v>0</v>
          </cell>
          <cell r="R734">
            <v>6</v>
          </cell>
          <cell r="S734">
            <v>0</v>
          </cell>
          <cell r="T734">
            <v>6</v>
          </cell>
          <cell r="V734">
            <v>0</v>
          </cell>
          <cell r="W734">
            <v>0</v>
          </cell>
          <cell r="X734">
            <v>18</v>
          </cell>
          <cell r="Y734">
            <v>0</v>
          </cell>
          <cell r="Z734">
            <v>18</v>
          </cell>
        </row>
        <row r="735">
          <cell r="B735">
            <v>0</v>
          </cell>
          <cell r="C735">
            <v>0</v>
          </cell>
          <cell r="D735">
            <v>1</v>
          </cell>
          <cell r="E735">
            <v>0</v>
          </cell>
          <cell r="F735">
            <v>1</v>
          </cell>
          <cell r="H735">
            <v>0</v>
          </cell>
          <cell r="I735">
            <v>0</v>
          </cell>
          <cell r="J735">
            <v>2</v>
          </cell>
          <cell r="K735">
            <v>0</v>
          </cell>
          <cell r="L735">
            <v>2</v>
          </cell>
          <cell r="P735">
            <v>0</v>
          </cell>
          <cell r="Q735">
            <v>0</v>
          </cell>
          <cell r="R735">
            <v>1</v>
          </cell>
          <cell r="S735">
            <v>0</v>
          </cell>
          <cell r="T735">
            <v>1</v>
          </cell>
          <cell r="V735">
            <v>0</v>
          </cell>
          <cell r="W735">
            <v>0</v>
          </cell>
          <cell r="X735">
            <v>2</v>
          </cell>
          <cell r="Y735">
            <v>0</v>
          </cell>
          <cell r="Z735">
            <v>2</v>
          </cell>
        </row>
        <row r="736">
          <cell r="B736">
            <v>0</v>
          </cell>
          <cell r="C736">
            <v>0</v>
          </cell>
          <cell r="D736">
            <v>1</v>
          </cell>
          <cell r="E736">
            <v>0</v>
          </cell>
          <cell r="F736">
            <v>1</v>
          </cell>
          <cell r="H736">
            <v>0</v>
          </cell>
          <cell r="I736">
            <v>0</v>
          </cell>
          <cell r="J736">
            <v>1</v>
          </cell>
          <cell r="K736">
            <v>0</v>
          </cell>
          <cell r="L736">
            <v>1</v>
          </cell>
          <cell r="P736">
            <v>0</v>
          </cell>
          <cell r="Q736">
            <v>0</v>
          </cell>
          <cell r="R736">
            <v>1</v>
          </cell>
          <cell r="S736">
            <v>0</v>
          </cell>
          <cell r="T736">
            <v>1</v>
          </cell>
          <cell r="V736">
            <v>0</v>
          </cell>
          <cell r="W736">
            <v>0</v>
          </cell>
          <cell r="X736">
            <v>1</v>
          </cell>
          <cell r="Y736">
            <v>0</v>
          </cell>
          <cell r="Z736">
            <v>1</v>
          </cell>
        </row>
        <row r="737">
          <cell r="B737">
            <v>0</v>
          </cell>
          <cell r="C737">
            <v>0</v>
          </cell>
          <cell r="D737">
            <v>2</v>
          </cell>
          <cell r="E737">
            <v>1</v>
          </cell>
          <cell r="F737">
            <v>4</v>
          </cell>
          <cell r="H737">
            <v>0</v>
          </cell>
          <cell r="I737">
            <v>0</v>
          </cell>
          <cell r="J737">
            <v>2</v>
          </cell>
          <cell r="K737">
            <v>4</v>
          </cell>
          <cell r="L737">
            <v>6</v>
          </cell>
          <cell r="P737">
            <v>0</v>
          </cell>
          <cell r="Q737">
            <v>0</v>
          </cell>
          <cell r="R737">
            <v>2</v>
          </cell>
          <cell r="S737">
            <v>2</v>
          </cell>
          <cell r="T737">
            <v>4</v>
          </cell>
          <cell r="V737">
            <v>0</v>
          </cell>
          <cell r="W737">
            <v>0</v>
          </cell>
          <cell r="X737">
            <v>1</v>
          </cell>
          <cell r="Y737">
            <v>5</v>
          </cell>
          <cell r="Z737">
            <v>7</v>
          </cell>
        </row>
        <row r="738">
          <cell r="B738">
            <v>0</v>
          </cell>
          <cell r="C738">
            <v>0</v>
          </cell>
          <cell r="D738">
            <v>10</v>
          </cell>
          <cell r="E738">
            <v>1</v>
          </cell>
          <cell r="F738">
            <v>11</v>
          </cell>
          <cell r="H738">
            <v>0</v>
          </cell>
          <cell r="I738">
            <v>0</v>
          </cell>
          <cell r="J738">
            <v>25</v>
          </cell>
          <cell r="K738">
            <v>2</v>
          </cell>
          <cell r="L738">
            <v>27</v>
          </cell>
          <cell r="P738">
            <v>0</v>
          </cell>
          <cell r="Q738">
            <v>0</v>
          </cell>
          <cell r="R738">
            <v>1</v>
          </cell>
          <cell r="S738">
            <v>1</v>
          </cell>
          <cell r="T738">
            <v>2</v>
          </cell>
          <cell r="V738">
            <v>0</v>
          </cell>
          <cell r="W738">
            <v>0</v>
          </cell>
          <cell r="X738">
            <v>13</v>
          </cell>
          <cell r="Y738">
            <v>2</v>
          </cell>
          <cell r="Z738">
            <v>16</v>
          </cell>
        </row>
        <row r="739"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</row>
        <row r="740">
          <cell r="B740">
            <v>0</v>
          </cell>
          <cell r="C740">
            <v>0</v>
          </cell>
          <cell r="D740">
            <v>1</v>
          </cell>
          <cell r="E740">
            <v>0</v>
          </cell>
          <cell r="F740">
            <v>1</v>
          </cell>
          <cell r="H740">
            <v>0</v>
          </cell>
          <cell r="I740">
            <v>0</v>
          </cell>
          <cell r="J740">
            <v>2</v>
          </cell>
          <cell r="K740">
            <v>0</v>
          </cell>
          <cell r="L740">
            <v>2</v>
          </cell>
          <cell r="P740">
            <v>0</v>
          </cell>
          <cell r="Q740">
            <v>0</v>
          </cell>
          <cell r="R740">
            <v>1</v>
          </cell>
          <cell r="S740">
            <v>0</v>
          </cell>
          <cell r="T740">
            <v>1</v>
          </cell>
          <cell r="V740">
            <v>0</v>
          </cell>
          <cell r="W740">
            <v>0</v>
          </cell>
          <cell r="X740">
            <v>3</v>
          </cell>
          <cell r="Y740">
            <v>0</v>
          </cell>
          <cell r="Z740">
            <v>3</v>
          </cell>
        </row>
        <row r="741">
          <cell r="B741">
            <v>0</v>
          </cell>
          <cell r="C741">
            <v>0</v>
          </cell>
          <cell r="D741">
            <v>4</v>
          </cell>
          <cell r="E741">
            <v>21</v>
          </cell>
          <cell r="F741">
            <v>26</v>
          </cell>
          <cell r="H741">
            <v>0</v>
          </cell>
          <cell r="I741">
            <v>0</v>
          </cell>
          <cell r="J741">
            <v>15</v>
          </cell>
          <cell r="K741">
            <v>111</v>
          </cell>
          <cell r="L741">
            <v>125</v>
          </cell>
          <cell r="P741">
            <v>0</v>
          </cell>
          <cell r="Q741">
            <v>0</v>
          </cell>
          <cell r="R741">
            <v>0</v>
          </cell>
          <cell r="S741">
            <v>2</v>
          </cell>
          <cell r="T741">
            <v>2</v>
          </cell>
          <cell r="V741">
            <v>0</v>
          </cell>
          <cell r="W741">
            <v>0</v>
          </cell>
          <cell r="X741">
            <v>0</v>
          </cell>
          <cell r="Y741">
            <v>75</v>
          </cell>
          <cell r="Z741">
            <v>75</v>
          </cell>
        </row>
        <row r="742"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</row>
        <row r="743"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</row>
        <row r="744">
          <cell r="B744">
            <v>0</v>
          </cell>
          <cell r="C744">
            <v>0</v>
          </cell>
          <cell r="D744">
            <v>377</v>
          </cell>
          <cell r="E744">
            <v>0</v>
          </cell>
          <cell r="F744">
            <v>377</v>
          </cell>
          <cell r="H744">
            <v>0</v>
          </cell>
          <cell r="I744">
            <v>0</v>
          </cell>
          <cell r="J744">
            <v>395</v>
          </cell>
          <cell r="K744">
            <v>0</v>
          </cell>
          <cell r="L744">
            <v>395</v>
          </cell>
          <cell r="P744">
            <v>0</v>
          </cell>
          <cell r="Q744">
            <v>0</v>
          </cell>
          <cell r="R744">
            <v>448</v>
          </cell>
          <cell r="S744">
            <v>0</v>
          </cell>
          <cell r="T744">
            <v>448</v>
          </cell>
          <cell r="V744">
            <v>0</v>
          </cell>
          <cell r="W744">
            <v>0</v>
          </cell>
          <cell r="X744">
            <v>559</v>
          </cell>
          <cell r="Y744">
            <v>0</v>
          </cell>
          <cell r="Z744">
            <v>559</v>
          </cell>
        </row>
        <row r="745"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</row>
        <row r="746">
          <cell r="B746">
            <v>0</v>
          </cell>
          <cell r="C746">
            <v>0</v>
          </cell>
          <cell r="D746">
            <v>1</v>
          </cell>
          <cell r="E746">
            <v>0</v>
          </cell>
          <cell r="F746">
            <v>1</v>
          </cell>
          <cell r="H746">
            <v>0</v>
          </cell>
          <cell r="I746">
            <v>0</v>
          </cell>
          <cell r="J746">
            <v>2</v>
          </cell>
          <cell r="K746">
            <v>0</v>
          </cell>
          <cell r="L746">
            <v>2</v>
          </cell>
          <cell r="P746">
            <v>0</v>
          </cell>
          <cell r="Q746">
            <v>0</v>
          </cell>
          <cell r="R746">
            <v>1</v>
          </cell>
          <cell r="S746">
            <v>0</v>
          </cell>
          <cell r="T746">
            <v>1</v>
          </cell>
          <cell r="V746">
            <v>0</v>
          </cell>
          <cell r="W746">
            <v>0</v>
          </cell>
          <cell r="X746">
            <v>2</v>
          </cell>
          <cell r="Y746">
            <v>0</v>
          </cell>
          <cell r="Z746">
            <v>2</v>
          </cell>
        </row>
        <row r="747">
          <cell r="B747">
            <v>0</v>
          </cell>
          <cell r="C747">
            <v>0</v>
          </cell>
          <cell r="D747">
            <v>1</v>
          </cell>
          <cell r="E747">
            <v>0</v>
          </cell>
          <cell r="F747">
            <v>1</v>
          </cell>
          <cell r="H747">
            <v>0</v>
          </cell>
          <cell r="I747">
            <v>0</v>
          </cell>
          <cell r="J747">
            <v>1</v>
          </cell>
          <cell r="K747">
            <v>1</v>
          </cell>
          <cell r="L747">
            <v>2</v>
          </cell>
          <cell r="P747">
            <v>0</v>
          </cell>
          <cell r="Q747">
            <v>0</v>
          </cell>
          <cell r="R747">
            <v>1</v>
          </cell>
          <cell r="S747">
            <v>0</v>
          </cell>
          <cell r="T747">
            <v>1</v>
          </cell>
          <cell r="V747">
            <v>0</v>
          </cell>
          <cell r="W747">
            <v>0</v>
          </cell>
          <cell r="X747">
            <v>1</v>
          </cell>
          <cell r="Y747">
            <v>1</v>
          </cell>
          <cell r="Z747">
            <v>2</v>
          </cell>
        </row>
        <row r="748">
          <cell r="B748">
            <v>0</v>
          </cell>
          <cell r="C748">
            <v>20</v>
          </cell>
          <cell r="D748">
            <v>731</v>
          </cell>
          <cell r="E748">
            <v>1</v>
          </cell>
          <cell r="F748">
            <v>753</v>
          </cell>
          <cell r="H748">
            <v>0</v>
          </cell>
          <cell r="I748">
            <v>61</v>
          </cell>
          <cell r="J748">
            <v>940</v>
          </cell>
          <cell r="K748">
            <v>3</v>
          </cell>
          <cell r="L748">
            <v>1004</v>
          </cell>
          <cell r="P748">
            <v>0</v>
          </cell>
          <cell r="Q748">
            <v>54</v>
          </cell>
          <cell r="R748">
            <v>717</v>
          </cell>
          <cell r="S748">
            <v>2</v>
          </cell>
          <cell r="T748">
            <v>772</v>
          </cell>
          <cell r="V748">
            <v>0</v>
          </cell>
          <cell r="W748">
            <v>177</v>
          </cell>
          <cell r="X748">
            <v>922</v>
          </cell>
          <cell r="Y748">
            <v>3</v>
          </cell>
          <cell r="Z748">
            <v>1102</v>
          </cell>
        </row>
        <row r="749">
          <cell r="B749">
            <v>0</v>
          </cell>
          <cell r="C749">
            <v>0</v>
          </cell>
          <cell r="D749">
            <v>20</v>
          </cell>
          <cell r="E749">
            <v>17</v>
          </cell>
          <cell r="F749">
            <v>36</v>
          </cell>
          <cell r="H749">
            <v>0</v>
          </cell>
          <cell r="I749">
            <v>0</v>
          </cell>
          <cell r="J749">
            <v>51</v>
          </cell>
          <cell r="K749">
            <v>84</v>
          </cell>
          <cell r="L749">
            <v>135</v>
          </cell>
          <cell r="P749">
            <v>0</v>
          </cell>
          <cell r="Q749">
            <v>0</v>
          </cell>
          <cell r="R749">
            <v>2</v>
          </cell>
          <cell r="S749">
            <v>1</v>
          </cell>
          <cell r="T749">
            <v>3</v>
          </cell>
          <cell r="V749">
            <v>0</v>
          </cell>
          <cell r="W749">
            <v>0</v>
          </cell>
          <cell r="X749">
            <v>22</v>
          </cell>
          <cell r="Y749">
            <v>52</v>
          </cell>
          <cell r="Z749">
            <v>74</v>
          </cell>
        </row>
        <row r="750">
          <cell r="B750">
            <v>0</v>
          </cell>
          <cell r="C750">
            <v>0</v>
          </cell>
          <cell r="D750">
            <v>2</v>
          </cell>
          <cell r="E750">
            <v>1</v>
          </cell>
          <cell r="F750">
            <v>3</v>
          </cell>
          <cell r="H750">
            <v>0</v>
          </cell>
          <cell r="I750">
            <v>0</v>
          </cell>
          <cell r="J750">
            <v>5</v>
          </cell>
          <cell r="K750">
            <v>3</v>
          </cell>
          <cell r="L750">
            <v>8</v>
          </cell>
          <cell r="P750">
            <v>0</v>
          </cell>
          <cell r="Q750">
            <v>0</v>
          </cell>
          <cell r="R750">
            <v>0</v>
          </cell>
          <cell r="S750">
            <v>2</v>
          </cell>
          <cell r="T750">
            <v>2</v>
          </cell>
          <cell r="V750">
            <v>0</v>
          </cell>
          <cell r="W750">
            <v>0</v>
          </cell>
          <cell r="X750">
            <v>3</v>
          </cell>
          <cell r="Y750">
            <v>4</v>
          </cell>
          <cell r="Z750">
            <v>7</v>
          </cell>
        </row>
        <row r="751"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</row>
        <row r="752">
          <cell r="B752">
            <v>0</v>
          </cell>
          <cell r="C752">
            <v>0</v>
          </cell>
          <cell r="D752">
            <v>3</v>
          </cell>
          <cell r="E752">
            <v>5</v>
          </cell>
          <cell r="F752">
            <v>8</v>
          </cell>
          <cell r="H752">
            <v>0</v>
          </cell>
          <cell r="I752">
            <v>0</v>
          </cell>
          <cell r="J752">
            <v>14</v>
          </cell>
          <cell r="K752">
            <v>21</v>
          </cell>
          <cell r="L752">
            <v>35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V752">
            <v>0</v>
          </cell>
          <cell r="W752">
            <v>0</v>
          </cell>
          <cell r="X752">
            <v>8</v>
          </cell>
          <cell r="Y752">
            <v>9</v>
          </cell>
          <cell r="Z752">
            <v>17</v>
          </cell>
        </row>
        <row r="753">
          <cell r="B753">
            <v>0</v>
          </cell>
          <cell r="C753">
            <v>0</v>
          </cell>
          <cell r="D753">
            <v>3</v>
          </cell>
          <cell r="E753">
            <v>1</v>
          </cell>
          <cell r="F753">
            <v>4</v>
          </cell>
          <cell r="H753">
            <v>0</v>
          </cell>
          <cell r="I753">
            <v>1</v>
          </cell>
          <cell r="J753">
            <v>11</v>
          </cell>
          <cell r="K753">
            <v>4</v>
          </cell>
          <cell r="L753">
            <v>16</v>
          </cell>
          <cell r="P753">
            <v>0</v>
          </cell>
          <cell r="Q753">
            <v>0</v>
          </cell>
          <cell r="R753">
            <v>0</v>
          </cell>
          <cell r="S753">
            <v>1</v>
          </cell>
          <cell r="T753">
            <v>1</v>
          </cell>
          <cell r="V753">
            <v>0</v>
          </cell>
          <cell r="W753">
            <v>0</v>
          </cell>
          <cell r="X753">
            <v>4</v>
          </cell>
          <cell r="Y753">
            <v>3</v>
          </cell>
          <cell r="Z753">
            <v>7</v>
          </cell>
        </row>
        <row r="754">
          <cell r="B754">
            <v>0</v>
          </cell>
          <cell r="C754">
            <v>0</v>
          </cell>
          <cell r="D754">
            <v>0</v>
          </cell>
          <cell r="E754">
            <v>9</v>
          </cell>
          <cell r="F754">
            <v>9</v>
          </cell>
          <cell r="H754">
            <v>0</v>
          </cell>
          <cell r="I754">
            <v>0</v>
          </cell>
          <cell r="J754">
            <v>0</v>
          </cell>
          <cell r="K754">
            <v>32</v>
          </cell>
          <cell r="L754">
            <v>32</v>
          </cell>
          <cell r="P754">
            <v>0</v>
          </cell>
          <cell r="Q754">
            <v>0</v>
          </cell>
          <cell r="R754">
            <v>0</v>
          </cell>
          <cell r="S754">
            <v>16</v>
          </cell>
          <cell r="T754">
            <v>16</v>
          </cell>
          <cell r="V754">
            <v>0</v>
          </cell>
          <cell r="W754">
            <v>0</v>
          </cell>
          <cell r="X754">
            <v>0</v>
          </cell>
          <cell r="Y754">
            <v>56</v>
          </cell>
          <cell r="Z754">
            <v>56</v>
          </cell>
        </row>
        <row r="755">
          <cell r="B755">
            <v>0</v>
          </cell>
          <cell r="C755">
            <v>0</v>
          </cell>
          <cell r="D755">
            <v>0</v>
          </cell>
          <cell r="E755">
            <v>6</v>
          </cell>
          <cell r="F755">
            <v>7</v>
          </cell>
          <cell r="H755">
            <v>0</v>
          </cell>
          <cell r="I755">
            <v>0</v>
          </cell>
          <cell r="J755">
            <v>1</v>
          </cell>
          <cell r="K755">
            <v>21</v>
          </cell>
          <cell r="L755">
            <v>23</v>
          </cell>
          <cell r="P755">
            <v>0</v>
          </cell>
          <cell r="Q755">
            <v>0</v>
          </cell>
          <cell r="R755">
            <v>0</v>
          </cell>
          <cell r="S755">
            <v>11</v>
          </cell>
          <cell r="T755">
            <v>11</v>
          </cell>
          <cell r="V755">
            <v>0</v>
          </cell>
          <cell r="W755">
            <v>0</v>
          </cell>
          <cell r="X755">
            <v>1</v>
          </cell>
          <cell r="Y755">
            <v>38</v>
          </cell>
          <cell r="Z755">
            <v>39</v>
          </cell>
        </row>
        <row r="756">
          <cell r="B756">
            <v>0</v>
          </cell>
          <cell r="C756">
            <v>0</v>
          </cell>
          <cell r="D756">
            <v>7</v>
          </cell>
          <cell r="E756">
            <v>0</v>
          </cell>
          <cell r="F756">
            <v>7</v>
          </cell>
          <cell r="H756">
            <v>0</v>
          </cell>
          <cell r="I756">
            <v>0</v>
          </cell>
          <cell r="J756">
            <v>3</v>
          </cell>
          <cell r="K756">
            <v>0</v>
          </cell>
          <cell r="L756">
            <v>3</v>
          </cell>
          <cell r="P756">
            <v>0</v>
          </cell>
          <cell r="Q756">
            <v>0</v>
          </cell>
          <cell r="R756">
            <v>7</v>
          </cell>
          <cell r="S756">
            <v>0</v>
          </cell>
          <cell r="T756">
            <v>7</v>
          </cell>
          <cell r="V756">
            <v>0</v>
          </cell>
          <cell r="W756">
            <v>0</v>
          </cell>
          <cell r="X756">
            <v>1</v>
          </cell>
          <cell r="Y756">
            <v>0</v>
          </cell>
          <cell r="Z756">
            <v>1</v>
          </cell>
        </row>
        <row r="757">
          <cell r="B757">
            <v>0</v>
          </cell>
          <cell r="C757">
            <v>0</v>
          </cell>
          <cell r="D757">
            <v>3</v>
          </cell>
          <cell r="E757">
            <v>0</v>
          </cell>
          <cell r="F757">
            <v>3</v>
          </cell>
          <cell r="H757">
            <v>0</v>
          </cell>
          <cell r="I757">
            <v>0</v>
          </cell>
          <cell r="J757">
            <v>1</v>
          </cell>
          <cell r="K757">
            <v>0</v>
          </cell>
          <cell r="L757">
            <v>1</v>
          </cell>
          <cell r="P757">
            <v>0</v>
          </cell>
          <cell r="Q757">
            <v>0</v>
          </cell>
          <cell r="R757">
            <v>3</v>
          </cell>
          <cell r="S757">
            <v>0</v>
          </cell>
          <cell r="T757">
            <v>3</v>
          </cell>
          <cell r="V757">
            <v>0</v>
          </cell>
          <cell r="W757">
            <v>0</v>
          </cell>
          <cell r="X757">
            <v>1</v>
          </cell>
          <cell r="Y757">
            <v>0</v>
          </cell>
          <cell r="Z757">
            <v>1</v>
          </cell>
        </row>
        <row r="758"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</row>
        <row r="759"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</row>
        <row r="760"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</row>
        <row r="761"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</row>
        <row r="762"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</row>
        <row r="763">
          <cell r="B763">
            <v>0</v>
          </cell>
          <cell r="C763">
            <v>0</v>
          </cell>
          <cell r="D763">
            <v>1</v>
          </cell>
          <cell r="E763">
            <v>1</v>
          </cell>
          <cell r="F763">
            <v>2</v>
          </cell>
          <cell r="H763">
            <v>0</v>
          </cell>
          <cell r="I763">
            <v>1</v>
          </cell>
          <cell r="J763">
            <v>3</v>
          </cell>
          <cell r="K763">
            <v>3</v>
          </cell>
          <cell r="L763">
            <v>8</v>
          </cell>
          <cell r="P763">
            <v>0</v>
          </cell>
          <cell r="Q763">
            <v>0</v>
          </cell>
          <cell r="R763">
            <v>0</v>
          </cell>
          <cell r="S763">
            <v>1</v>
          </cell>
          <cell r="T763">
            <v>1</v>
          </cell>
          <cell r="V763">
            <v>0</v>
          </cell>
          <cell r="W763">
            <v>0</v>
          </cell>
          <cell r="X763">
            <v>0</v>
          </cell>
          <cell r="Y763">
            <v>3</v>
          </cell>
          <cell r="Z763">
            <v>3</v>
          </cell>
        </row>
        <row r="764"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</row>
        <row r="765"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</row>
        <row r="766"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</row>
        <row r="767"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</row>
        <row r="768"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</row>
        <row r="769">
          <cell r="B769">
            <v>0</v>
          </cell>
          <cell r="C769">
            <v>0</v>
          </cell>
          <cell r="D769">
            <v>3</v>
          </cell>
          <cell r="E769">
            <v>0</v>
          </cell>
          <cell r="F769">
            <v>3</v>
          </cell>
          <cell r="H769">
            <v>0</v>
          </cell>
          <cell r="I769">
            <v>0</v>
          </cell>
          <cell r="J769">
            <v>6</v>
          </cell>
          <cell r="K769">
            <v>0</v>
          </cell>
          <cell r="L769">
            <v>6</v>
          </cell>
          <cell r="P769">
            <v>0</v>
          </cell>
          <cell r="Q769">
            <v>0</v>
          </cell>
          <cell r="R769">
            <v>3</v>
          </cell>
          <cell r="S769">
            <v>0</v>
          </cell>
          <cell r="T769">
            <v>3</v>
          </cell>
          <cell r="V769">
            <v>0</v>
          </cell>
          <cell r="W769">
            <v>0</v>
          </cell>
          <cell r="X769">
            <v>6</v>
          </cell>
          <cell r="Y769">
            <v>0</v>
          </cell>
          <cell r="Z769">
            <v>6</v>
          </cell>
        </row>
        <row r="772">
          <cell r="B772">
            <v>0</v>
          </cell>
          <cell r="C772">
            <v>10</v>
          </cell>
          <cell r="D772">
            <v>16</v>
          </cell>
          <cell r="E772">
            <v>8</v>
          </cell>
          <cell r="F772">
            <v>34</v>
          </cell>
          <cell r="H772">
            <v>0</v>
          </cell>
          <cell r="I772">
            <v>24</v>
          </cell>
          <cell r="J772">
            <v>40</v>
          </cell>
          <cell r="K772">
            <v>6</v>
          </cell>
          <cell r="L772">
            <v>70</v>
          </cell>
          <cell r="P772">
            <v>0</v>
          </cell>
          <cell r="Q772">
            <v>10</v>
          </cell>
          <cell r="R772">
            <v>16</v>
          </cell>
          <cell r="S772">
            <v>10</v>
          </cell>
          <cell r="T772">
            <v>35</v>
          </cell>
          <cell r="V772">
            <v>0</v>
          </cell>
          <cell r="W772">
            <v>25</v>
          </cell>
          <cell r="X772">
            <v>42</v>
          </cell>
          <cell r="Y772">
            <v>8</v>
          </cell>
          <cell r="Z772">
            <v>75</v>
          </cell>
        </row>
        <row r="773">
          <cell r="B773">
            <v>0</v>
          </cell>
          <cell r="C773">
            <v>0</v>
          </cell>
          <cell r="D773">
            <v>3</v>
          </cell>
          <cell r="E773">
            <v>0</v>
          </cell>
          <cell r="F773">
            <v>3</v>
          </cell>
          <cell r="H773">
            <v>0</v>
          </cell>
          <cell r="I773">
            <v>0</v>
          </cell>
          <cell r="J773">
            <v>3</v>
          </cell>
          <cell r="K773">
            <v>0</v>
          </cell>
          <cell r="L773">
            <v>3</v>
          </cell>
          <cell r="P773">
            <v>0</v>
          </cell>
          <cell r="Q773">
            <v>0</v>
          </cell>
          <cell r="R773">
            <v>5</v>
          </cell>
          <cell r="S773">
            <v>0</v>
          </cell>
          <cell r="T773">
            <v>5</v>
          </cell>
          <cell r="V773">
            <v>0</v>
          </cell>
          <cell r="W773">
            <v>0</v>
          </cell>
          <cell r="X773">
            <v>4</v>
          </cell>
          <cell r="Y773">
            <v>0</v>
          </cell>
          <cell r="Z773">
            <v>4</v>
          </cell>
        </row>
        <row r="774">
          <cell r="B774">
            <v>0</v>
          </cell>
          <cell r="C774">
            <v>9</v>
          </cell>
          <cell r="D774">
            <v>20</v>
          </cell>
          <cell r="E774">
            <v>1</v>
          </cell>
          <cell r="F774">
            <v>31</v>
          </cell>
          <cell r="H774">
            <v>0</v>
          </cell>
          <cell r="I774">
            <v>23</v>
          </cell>
          <cell r="J774">
            <v>51</v>
          </cell>
          <cell r="K774">
            <v>1</v>
          </cell>
          <cell r="L774">
            <v>74</v>
          </cell>
          <cell r="P774">
            <v>0</v>
          </cell>
          <cell r="Q774">
            <v>9</v>
          </cell>
          <cell r="R774">
            <v>19</v>
          </cell>
          <cell r="S774">
            <v>2</v>
          </cell>
          <cell r="T774">
            <v>30</v>
          </cell>
          <cell r="V774">
            <v>0</v>
          </cell>
          <cell r="W774">
            <v>24</v>
          </cell>
          <cell r="X774">
            <v>52</v>
          </cell>
          <cell r="Y774">
            <v>1</v>
          </cell>
          <cell r="Z774">
            <v>77</v>
          </cell>
        </row>
        <row r="775">
          <cell r="B775">
            <v>0</v>
          </cell>
          <cell r="C775">
            <v>26</v>
          </cell>
          <cell r="D775">
            <v>15</v>
          </cell>
          <cell r="E775">
            <v>0</v>
          </cell>
          <cell r="F775">
            <v>40</v>
          </cell>
          <cell r="H775">
            <v>0</v>
          </cell>
          <cell r="I775">
            <v>69</v>
          </cell>
          <cell r="J775">
            <v>12</v>
          </cell>
          <cell r="K775">
            <v>0</v>
          </cell>
          <cell r="L775">
            <v>81</v>
          </cell>
          <cell r="P775">
            <v>0</v>
          </cell>
          <cell r="Q775">
            <v>30</v>
          </cell>
          <cell r="R775">
            <v>23</v>
          </cell>
          <cell r="S775">
            <v>0</v>
          </cell>
          <cell r="T775">
            <v>53</v>
          </cell>
          <cell r="V775">
            <v>0</v>
          </cell>
          <cell r="W775">
            <v>79</v>
          </cell>
          <cell r="X775">
            <v>21</v>
          </cell>
          <cell r="Y775">
            <v>0</v>
          </cell>
          <cell r="Z775">
            <v>100</v>
          </cell>
        </row>
        <row r="776">
          <cell r="B776">
            <v>0</v>
          </cell>
          <cell r="C776">
            <v>0</v>
          </cell>
          <cell r="D776">
            <v>287</v>
          </cell>
          <cell r="E776">
            <v>0</v>
          </cell>
          <cell r="F776">
            <v>288</v>
          </cell>
          <cell r="H776">
            <v>0</v>
          </cell>
          <cell r="I776">
            <v>0</v>
          </cell>
          <cell r="J776">
            <v>231</v>
          </cell>
          <cell r="K776">
            <v>0</v>
          </cell>
          <cell r="L776">
            <v>232</v>
          </cell>
          <cell r="P776">
            <v>0</v>
          </cell>
          <cell r="Q776">
            <v>1</v>
          </cell>
          <cell r="R776">
            <v>279</v>
          </cell>
          <cell r="S776">
            <v>0</v>
          </cell>
          <cell r="T776">
            <v>280</v>
          </cell>
          <cell r="V776">
            <v>0</v>
          </cell>
          <cell r="W776">
            <v>1</v>
          </cell>
          <cell r="X776">
            <v>225</v>
          </cell>
          <cell r="Y776">
            <v>0</v>
          </cell>
          <cell r="Z776">
            <v>225</v>
          </cell>
        </row>
        <row r="777">
          <cell r="B777">
            <v>0</v>
          </cell>
          <cell r="C777">
            <v>0</v>
          </cell>
          <cell r="D777">
            <v>1</v>
          </cell>
          <cell r="E777">
            <v>0</v>
          </cell>
          <cell r="F777">
            <v>1</v>
          </cell>
          <cell r="H777">
            <v>0</v>
          </cell>
          <cell r="I777">
            <v>0</v>
          </cell>
          <cell r="J777">
            <v>1</v>
          </cell>
          <cell r="K777">
            <v>0</v>
          </cell>
          <cell r="L777">
            <v>1</v>
          </cell>
          <cell r="P777">
            <v>0</v>
          </cell>
          <cell r="Q777">
            <v>0</v>
          </cell>
          <cell r="R777">
            <v>1</v>
          </cell>
          <cell r="S777">
            <v>0</v>
          </cell>
          <cell r="T777">
            <v>1</v>
          </cell>
          <cell r="V777">
            <v>0</v>
          </cell>
          <cell r="W777">
            <v>0</v>
          </cell>
          <cell r="X777">
            <v>1</v>
          </cell>
          <cell r="Y777">
            <v>0</v>
          </cell>
          <cell r="Z777">
            <v>1</v>
          </cell>
        </row>
        <row r="778"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</row>
        <row r="779">
          <cell r="B779">
            <v>0</v>
          </cell>
          <cell r="C779">
            <v>21</v>
          </cell>
          <cell r="D779">
            <v>371</v>
          </cell>
          <cell r="E779">
            <v>0</v>
          </cell>
          <cell r="F779">
            <v>392</v>
          </cell>
          <cell r="H779">
            <v>0</v>
          </cell>
          <cell r="I779">
            <v>55</v>
          </cell>
          <cell r="J779">
            <v>287</v>
          </cell>
          <cell r="K779">
            <v>0</v>
          </cell>
          <cell r="L779">
            <v>343</v>
          </cell>
          <cell r="P779">
            <v>0</v>
          </cell>
          <cell r="Q779">
            <v>23</v>
          </cell>
          <cell r="R779">
            <v>551</v>
          </cell>
          <cell r="S779">
            <v>0</v>
          </cell>
          <cell r="T779">
            <v>574</v>
          </cell>
          <cell r="V779">
            <v>0</v>
          </cell>
          <cell r="W779">
            <v>61</v>
          </cell>
          <cell r="X779">
            <v>424</v>
          </cell>
          <cell r="Y779">
            <v>0</v>
          </cell>
          <cell r="Z779">
            <v>486</v>
          </cell>
        </row>
        <row r="780">
          <cell r="B780">
            <v>0</v>
          </cell>
          <cell r="C780">
            <v>34</v>
          </cell>
          <cell r="D780">
            <v>123</v>
          </cell>
          <cell r="E780">
            <v>0</v>
          </cell>
          <cell r="F780">
            <v>157</v>
          </cell>
          <cell r="H780">
            <v>0</v>
          </cell>
          <cell r="I780">
            <v>84</v>
          </cell>
          <cell r="J780">
            <v>291</v>
          </cell>
          <cell r="K780">
            <v>0</v>
          </cell>
          <cell r="L780">
            <v>375</v>
          </cell>
          <cell r="P780">
            <v>0</v>
          </cell>
          <cell r="Q780">
            <v>35</v>
          </cell>
          <cell r="R780">
            <v>123</v>
          </cell>
          <cell r="S780">
            <v>0</v>
          </cell>
          <cell r="T780">
            <v>157</v>
          </cell>
          <cell r="V780">
            <v>0</v>
          </cell>
          <cell r="W780">
            <v>93</v>
          </cell>
          <cell r="X780">
            <v>304</v>
          </cell>
          <cell r="Y780">
            <v>0</v>
          </cell>
          <cell r="Z780">
            <v>397</v>
          </cell>
        </row>
        <row r="781">
          <cell r="B781">
            <v>0</v>
          </cell>
          <cell r="C781">
            <v>888</v>
          </cell>
          <cell r="D781">
            <v>1665</v>
          </cell>
          <cell r="E781">
            <v>322</v>
          </cell>
          <cell r="F781">
            <v>2875</v>
          </cell>
          <cell r="H781">
            <v>0</v>
          </cell>
          <cell r="I781">
            <v>1420</v>
          </cell>
          <cell r="J781">
            <v>1875</v>
          </cell>
          <cell r="K781">
            <v>271</v>
          </cell>
          <cell r="L781">
            <v>3566</v>
          </cell>
          <cell r="P781">
            <v>0</v>
          </cell>
          <cell r="Q781">
            <v>1270</v>
          </cell>
          <cell r="R781">
            <v>2421</v>
          </cell>
          <cell r="S781">
            <v>391</v>
          </cell>
          <cell r="T781">
            <v>4081</v>
          </cell>
          <cell r="V781">
            <v>0</v>
          </cell>
          <cell r="W781">
            <v>1821</v>
          </cell>
          <cell r="X781">
            <v>2507</v>
          </cell>
          <cell r="Y781">
            <v>332</v>
          </cell>
          <cell r="Z781">
            <v>4660</v>
          </cell>
        </row>
        <row r="782">
          <cell r="B782">
            <v>0</v>
          </cell>
          <cell r="C782">
            <v>0</v>
          </cell>
          <cell r="D782">
            <v>1130</v>
          </cell>
          <cell r="E782">
            <v>0</v>
          </cell>
          <cell r="F782">
            <v>1130</v>
          </cell>
          <cell r="H782">
            <v>0</v>
          </cell>
          <cell r="I782">
            <v>0</v>
          </cell>
          <cell r="J782">
            <v>1513</v>
          </cell>
          <cell r="K782">
            <v>0</v>
          </cell>
          <cell r="L782">
            <v>1513</v>
          </cell>
          <cell r="P782">
            <v>0</v>
          </cell>
          <cell r="Q782">
            <v>0</v>
          </cell>
          <cell r="R782">
            <v>1500</v>
          </cell>
          <cell r="S782">
            <v>0</v>
          </cell>
          <cell r="T782">
            <v>1500</v>
          </cell>
          <cell r="V782">
            <v>0</v>
          </cell>
          <cell r="W782">
            <v>0</v>
          </cell>
          <cell r="X782">
            <v>1822</v>
          </cell>
          <cell r="Y782">
            <v>0</v>
          </cell>
          <cell r="Z782">
            <v>1822</v>
          </cell>
        </row>
        <row r="783"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</row>
        <row r="784">
          <cell r="B784">
            <v>0</v>
          </cell>
          <cell r="C784">
            <v>103</v>
          </cell>
          <cell r="D784">
            <v>650</v>
          </cell>
          <cell r="E784">
            <v>355</v>
          </cell>
          <cell r="F784">
            <v>1107</v>
          </cell>
          <cell r="H784">
            <v>0</v>
          </cell>
          <cell r="I784">
            <v>249</v>
          </cell>
          <cell r="J784">
            <v>870</v>
          </cell>
          <cell r="K784">
            <v>383</v>
          </cell>
          <cell r="L784">
            <v>1502</v>
          </cell>
          <cell r="P784">
            <v>0</v>
          </cell>
          <cell r="Q784">
            <v>115</v>
          </cell>
          <cell r="R784">
            <v>878</v>
          </cell>
          <cell r="S784">
            <v>399</v>
          </cell>
          <cell r="T784">
            <v>1392</v>
          </cell>
          <cell r="V784">
            <v>0</v>
          </cell>
          <cell r="W784">
            <v>270</v>
          </cell>
          <cell r="X784">
            <v>1065</v>
          </cell>
          <cell r="Y784">
            <v>414</v>
          </cell>
          <cell r="Z784">
            <v>1749</v>
          </cell>
        </row>
        <row r="785">
          <cell r="B785">
            <v>0</v>
          </cell>
          <cell r="C785">
            <v>97</v>
          </cell>
          <cell r="D785">
            <v>71</v>
          </cell>
          <cell r="E785">
            <v>0</v>
          </cell>
          <cell r="F785">
            <v>168</v>
          </cell>
          <cell r="H785">
            <v>0</v>
          </cell>
          <cell r="I785">
            <v>222</v>
          </cell>
          <cell r="J785">
            <v>129</v>
          </cell>
          <cell r="K785">
            <v>0</v>
          </cell>
          <cell r="L785">
            <v>352</v>
          </cell>
          <cell r="P785">
            <v>0</v>
          </cell>
          <cell r="Q785">
            <v>116</v>
          </cell>
          <cell r="R785">
            <v>82</v>
          </cell>
          <cell r="S785">
            <v>0</v>
          </cell>
          <cell r="T785">
            <v>198</v>
          </cell>
          <cell r="V785">
            <v>0</v>
          </cell>
          <cell r="W785">
            <v>251</v>
          </cell>
          <cell r="X785">
            <v>141</v>
          </cell>
          <cell r="Y785">
            <v>0</v>
          </cell>
          <cell r="Z785">
            <v>392</v>
          </cell>
        </row>
        <row r="786">
          <cell r="B786">
            <v>0</v>
          </cell>
          <cell r="C786">
            <v>344</v>
          </cell>
          <cell r="D786">
            <v>188</v>
          </cell>
          <cell r="E786">
            <v>275</v>
          </cell>
          <cell r="F786">
            <v>807</v>
          </cell>
          <cell r="H786">
            <v>0</v>
          </cell>
          <cell r="I786">
            <v>786</v>
          </cell>
          <cell r="J786">
            <v>333</v>
          </cell>
          <cell r="K786">
            <v>246</v>
          </cell>
          <cell r="L786">
            <v>1364</v>
          </cell>
          <cell r="P786">
            <v>0</v>
          </cell>
          <cell r="Q786">
            <v>407</v>
          </cell>
          <cell r="R786">
            <v>205</v>
          </cell>
          <cell r="S786">
            <v>319</v>
          </cell>
          <cell r="T786">
            <v>931</v>
          </cell>
          <cell r="V786">
            <v>0</v>
          </cell>
          <cell r="W786">
            <v>885</v>
          </cell>
          <cell r="X786">
            <v>350</v>
          </cell>
          <cell r="Y786">
            <v>280</v>
          </cell>
          <cell r="Z786">
            <v>1516</v>
          </cell>
        </row>
        <row r="787">
          <cell r="B787">
            <v>0</v>
          </cell>
          <cell r="C787">
            <v>12</v>
          </cell>
          <cell r="D787">
            <v>11</v>
          </cell>
          <cell r="E787">
            <v>0</v>
          </cell>
          <cell r="F787">
            <v>23</v>
          </cell>
          <cell r="H787">
            <v>0</v>
          </cell>
          <cell r="I787">
            <v>31</v>
          </cell>
          <cell r="J787">
            <v>9</v>
          </cell>
          <cell r="K787">
            <v>0</v>
          </cell>
          <cell r="L787">
            <v>40</v>
          </cell>
          <cell r="P787">
            <v>0</v>
          </cell>
          <cell r="Q787">
            <v>13</v>
          </cell>
          <cell r="R787">
            <v>16</v>
          </cell>
          <cell r="S787">
            <v>0</v>
          </cell>
          <cell r="T787">
            <v>29</v>
          </cell>
          <cell r="V787">
            <v>0</v>
          </cell>
          <cell r="W787">
            <v>35</v>
          </cell>
          <cell r="X787">
            <v>13</v>
          </cell>
          <cell r="Y787">
            <v>0</v>
          </cell>
          <cell r="Z787">
            <v>47</v>
          </cell>
        </row>
        <row r="788"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</row>
        <row r="789">
          <cell r="B789">
            <v>0</v>
          </cell>
          <cell r="C789">
            <v>17</v>
          </cell>
          <cell r="D789">
            <v>8</v>
          </cell>
          <cell r="E789">
            <v>0</v>
          </cell>
          <cell r="F789">
            <v>25</v>
          </cell>
          <cell r="H789">
            <v>0</v>
          </cell>
          <cell r="I789">
            <v>36</v>
          </cell>
          <cell r="J789">
            <v>14</v>
          </cell>
          <cell r="K789">
            <v>0</v>
          </cell>
          <cell r="L789">
            <v>50</v>
          </cell>
          <cell r="P789">
            <v>0</v>
          </cell>
          <cell r="Q789">
            <v>21</v>
          </cell>
          <cell r="R789">
            <v>8</v>
          </cell>
          <cell r="S789">
            <v>0</v>
          </cell>
          <cell r="T789">
            <v>29</v>
          </cell>
          <cell r="V789">
            <v>0</v>
          </cell>
          <cell r="W789">
            <v>42</v>
          </cell>
          <cell r="X789">
            <v>14</v>
          </cell>
          <cell r="Y789">
            <v>0</v>
          </cell>
          <cell r="Z789">
            <v>56</v>
          </cell>
        </row>
        <row r="790">
          <cell r="B790">
            <v>0</v>
          </cell>
          <cell r="C790">
            <v>13</v>
          </cell>
          <cell r="D790">
            <v>4</v>
          </cell>
          <cell r="E790">
            <v>0</v>
          </cell>
          <cell r="F790">
            <v>16</v>
          </cell>
          <cell r="H790">
            <v>0</v>
          </cell>
          <cell r="I790">
            <v>14</v>
          </cell>
          <cell r="J790">
            <v>4</v>
          </cell>
          <cell r="K790">
            <v>0</v>
          </cell>
          <cell r="L790">
            <v>18</v>
          </cell>
          <cell r="P790">
            <v>0</v>
          </cell>
          <cell r="Q790">
            <v>20</v>
          </cell>
          <cell r="R790">
            <v>5</v>
          </cell>
          <cell r="S790">
            <v>0</v>
          </cell>
          <cell r="T790">
            <v>25</v>
          </cell>
          <cell r="V790">
            <v>0</v>
          </cell>
          <cell r="W790">
            <v>20</v>
          </cell>
          <cell r="X790">
            <v>6</v>
          </cell>
          <cell r="Y790">
            <v>0</v>
          </cell>
          <cell r="Z790">
            <v>25</v>
          </cell>
        </row>
        <row r="791">
          <cell r="B791">
            <v>0</v>
          </cell>
          <cell r="C791">
            <v>15</v>
          </cell>
          <cell r="D791">
            <v>0</v>
          </cell>
          <cell r="E791">
            <v>0</v>
          </cell>
          <cell r="F791">
            <v>15</v>
          </cell>
          <cell r="H791">
            <v>0</v>
          </cell>
          <cell r="I791">
            <v>11</v>
          </cell>
          <cell r="J791">
            <v>0</v>
          </cell>
          <cell r="K791">
            <v>0</v>
          </cell>
          <cell r="L791">
            <v>12</v>
          </cell>
          <cell r="P791">
            <v>0</v>
          </cell>
          <cell r="Q791">
            <v>24</v>
          </cell>
          <cell r="R791">
            <v>0</v>
          </cell>
          <cell r="S791">
            <v>0</v>
          </cell>
          <cell r="T791">
            <v>24</v>
          </cell>
          <cell r="V791">
            <v>0</v>
          </cell>
          <cell r="W791">
            <v>19</v>
          </cell>
          <cell r="X791">
            <v>0</v>
          </cell>
          <cell r="Y791">
            <v>0</v>
          </cell>
          <cell r="Z791">
            <v>19</v>
          </cell>
        </row>
        <row r="792"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</row>
        <row r="793"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</row>
        <row r="795">
          <cell r="B795">
            <v>0</v>
          </cell>
          <cell r="C795">
            <v>3</v>
          </cell>
          <cell r="D795">
            <v>6</v>
          </cell>
          <cell r="E795">
            <v>0</v>
          </cell>
          <cell r="F795">
            <v>9</v>
          </cell>
          <cell r="H795">
            <v>0</v>
          </cell>
          <cell r="I795">
            <v>7</v>
          </cell>
          <cell r="J795">
            <v>5</v>
          </cell>
          <cell r="K795">
            <v>0</v>
          </cell>
          <cell r="L795">
            <v>12</v>
          </cell>
          <cell r="P795">
            <v>0</v>
          </cell>
          <cell r="Q795">
            <v>3</v>
          </cell>
          <cell r="R795">
            <v>7</v>
          </cell>
          <cell r="S795">
            <v>0</v>
          </cell>
          <cell r="T795">
            <v>10</v>
          </cell>
          <cell r="V795">
            <v>0</v>
          </cell>
          <cell r="W795">
            <v>7</v>
          </cell>
          <cell r="X795">
            <v>5</v>
          </cell>
          <cell r="Y795">
            <v>0</v>
          </cell>
          <cell r="Z795">
            <v>12</v>
          </cell>
        </row>
        <row r="796"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</row>
        <row r="797"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</row>
        <row r="798"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</row>
        <row r="799">
          <cell r="B799">
            <v>0</v>
          </cell>
          <cell r="C799">
            <v>0</v>
          </cell>
          <cell r="D799">
            <v>4</v>
          </cell>
          <cell r="E799">
            <v>0</v>
          </cell>
          <cell r="F799">
            <v>4</v>
          </cell>
          <cell r="H799">
            <v>0</v>
          </cell>
          <cell r="I799">
            <v>0</v>
          </cell>
          <cell r="J799">
            <v>10</v>
          </cell>
          <cell r="K799">
            <v>0</v>
          </cell>
          <cell r="L799">
            <v>11</v>
          </cell>
          <cell r="P799">
            <v>0</v>
          </cell>
          <cell r="Q799">
            <v>0</v>
          </cell>
          <cell r="R799">
            <v>4</v>
          </cell>
          <cell r="S799">
            <v>0</v>
          </cell>
          <cell r="T799">
            <v>4</v>
          </cell>
          <cell r="V799">
            <v>0</v>
          </cell>
          <cell r="W799">
            <v>0</v>
          </cell>
          <cell r="X799">
            <v>10</v>
          </cell>
          <cell r="Y799">
            <v>0</v>
          </cell>
          <cell r="Z799">
            <v>10</v>
          </cell>
        </row>
        <row r="800"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</row>
        <row r="801"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</row>
        <row r="802"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</row>
        <row r="803"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</row>
        <row r="805">
          <cell r="B805">
            <v>0</v>
          </cell>
          <cell r="C805">
            <v>0</v>
          </cell>
          <cell r="D805">
            <v>56</v>
          </cell>
          <cell r="E805">
            <v>38</v>
          </cell>
          <cell r="F805">
            <v>94</v>
          </cell>
          <cell r="H805">
            <v>0</v>
          </cell>
          <cell r="I805">
            <v>0</v>
          </cell>
          <cell r="J805">
            <v>129</v>
          </cell>
          <cell r="K805">
            <v>97</v>
          </cell>
          <cell r="L805">
            <v>226</v>
          </cell>
          <cell r="P805">
            <v>0</v>
          </cell>
          <cell r="Q805">
            <v>0</v>
          </cell>
          <cell r="R805">
            <v>59</v>
          </cell>
          <cell r="S805">
            <v>10</v>
          </cell>
          <cell r="T805">
            <v>69</v>
          </cell>
          <cell r="V805">
            <v>0</v>
          </cell>
          <cell r="W805">
            <v>0</v>
          </cell>
          <cell r="X805">
            <v>135</v>
          </cell>
          <cell r="Y805">
            <v>96</v>
          </cell>
          <cell r="Z805">
            <v>230</v>
          </cell>
        </row>
        <row r="806">
          <cell r="B806">
            <v>0</v>
          </cell>
          <cell r="C806">
            <v>0</v>
          </cell>
          <cell r="D806">
            <v>16</v>
          </cell>
          <cell r="E806">
            <v>0</v>
          </cell>
          <cell r="F806">
            <v>16</v>
          </cell>
          <cell r="H806">
            <v>0</v>
          </cell>
          <cell r="I806">
            <v>0</v>
          </cell>
          <cell r="J806">
            <v>32</v>
          </cell>
          <cell r="K806">
            <v>0</v>
          </cell>
          <cell r="L806">
            <v>32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V806">
            <v>0</v>
          </cell>
          <cell r="W806">
            <v>0</v>
          </cell>
          <cell r="X806">
            <v>22</v>
          </cell>
          <cell r="Y806">
            <v>0</v>
          </cell>
          <cell r="Z806">
            <v>22</v>
          </cell>
        </row>
        <row r="807">
          <cell r="B807">
            <v>0</v>
          </cell>
          <cell r="C807">
            <v>0</v>
          </cell>
          <cell r="D807">
            <v>60</v>
          </cell>
          <cell r="E807">
            <v>0</v>
          </cell>
          <cell r="F807">
            <v>60</v>
          </cell>
          <cell r="H807">
            <v>0</v>
          </cell>
          <cell r="I807">
            <v>0</v>
          </cell>
          <cell r="J807">
            <v>65</v>
          </cell>
          <cell r="K807">
            <v>0</v>
          </cell>
          <cell r="L807">
            <v>65</v>
          </cell>
          <cell r="P807">
            <v>0</v>
          </cell>
          <cell r="Q807">
            <v>0</v>
          </cell>
          <cell r="R807">
            <v>91</v>
          </cell>
          <cell r="S807">
            <v>0</v>
          </cell>
          <cell r="T807">
            <v>91</v>
          </cell>
          <cell r="V807">
            <v>0</v>
          </cell>
          <cell r="W807">
            <v>0</v>
          </cell>
          <cell r="X807">
            <v>93</v>
          </cell>
          <cell r="Y807">
            <v>0</v>
          </cell>
          <cell r="Z807">
            <v>93</v>
          </cell>
        </row>
        <row r="808">
          <cell r="B808">
            <v>0</v>
          </cell>
          <cell r="C808">
            <v>0</v>
          </cell>
          <cell r="D808">
            <v>23</v>
          </cell>
          <cell r="E808">
            <v>0</v>
          </cell>
          <cell r="F808">
            <v>23</v>
          </cell>
          <cell r="H808">
            <v>0</v>
          </cell>
          <cell r="I808">
            <v>0</v>
          </cell>
          <cell r="J808">
            <v>36</v>
          </cell>
          <cell r="K808">
            <v>0</v>
          </cell>
          <cell r="L808">
            <v>36</v>
          </cell>
          <cell r="P808">
            <v>0</v>
          </cell>
          <cell r="Q808">
            <v>0</v>
          </cell>
          <cell r="R808">
            <v>23</v>
          </cell>
          <cell r="S808">
            <v>0</v>
          </cell>
          <cell r="T808">
            <v>23</v>
          </cell>
          <cell r="V808">
            <v>0</v>
          </cell>
          <cell r="W808">
            <v>0</v>
          </cell>
          <cell r="X808">
            <v>35</v>
          </cell>
          <cell r="Y808">
            <v>0</v>
          </cell>
          <cell r="Z808">
            <v>35</v>
          </cell>
        </row>
        <row r="809">
          <cell r="B809">
            <v>0</v>
          </cell>
          <cell r="C809">
            <v>0</v>
          </cell>
          <cell r="D809">
            <v>22</v>
          </cell>
          <cell r="E809">
            <v>0</v>
          </cell>
          <cell r="F809">
            <v>22</v>
          </cell>
          <cell r="H809">
            <v>0</v>
          </cell>
          <cell r="I809">
            <v>0</v>
          </cell>
          <cell r="J809">
            <v>34</v>
          </cell>
          <cell r="K809">
            <v>0</v>
          </cell>
          <cell r="L809">
            <v>34</v>
          </cell>
          <cell r="P809">
            <v>0</v>
          </cell>
          <cell r="Q809">
            <v>0</v>
          </cell>
          <cell r="R809">
            <v>22</v>
          </cell>
          <cell r="S809">
            <v>0</v>
          </cell>
          <cell r="T809">
            <v>22</v>
          </cell>
          <cell r="V809">
            <v>0</v>
          </cell>
          <cell r="W809">
            <v>0</v>
          </cell>
          <cell r="X809">
            <v>34</v>
          </cell>
          <cell r="Y809">
            <v>0</v>
          </cell>
          <cell r="Z809">
            <v>34</v>
          </cell>
        </row>
        <row r="810">
          <cell r="B810">
            <v>0</v>
          </cell>
          <cell r="C810">
            <v>12</v>
          </cell>
          <cell r="D810">
            <v>18</v>
          </cell>
          <cell r="E810">
            <v>18</v>
          </cell>
          <cell r="F810">
            <v>48</v>
          </cell>
          <cell r="H810">
            <v>0</v>
          </cell>
          <cell r="I810">
            <v>30</v>
          </cell>
          <cell r="J810">
            <v>33</v>
          </cell>
          <cell r="K810">
            <v>15</v>
          </cell>
          <cell r="L810">
            <v>79</v>
          </cell>
          <cell r="P810">
            <v>0</v>
          </cell>
          <cell r="Q810">
            <v>14</v>
          </cell>
          <cell r="R810">
            <v>22</v>
          </cell>
          <cell r="S810">
            <v>21</v>
          </cell>
          <cell r="T810">
            <v>57</v>
          </cell>
          <cell r="V810">
            <v>0</v>
          </cell>
          <cell r="W810">
            <v>33</v>
          </cell>
          <cell r="X810">
            <v>37</v>
          </cell>
          <cell r="Y810">
            <v>18</v>
          </cell>
          <cell r="Z810">
            <v>88</v>
          </cell>
        </row>
        <row r="811">
          <cell r="B811">
            <v>0</v>
          </cell>
          <cell r="C811">
            <v>0</v>
          </cell>
          <cell r="D811">
            <v>66</v>
          </cell>
          <cell r="E811">
            <v>14</v>
          </cell>
          <cell r="F811">
            <v>79</v>
          </cell>
          <cell r="H811">
            <v>0</v>
          </cell>
          <cell r="I811">
            <v>0</v>
          </cell>
          <cell r="J811">
            <v>488</v>
          </cell>
          <cell r="K811">
            <v>11</v>
          </cell>
          <cell r="L811">
            <v>500</v>
          </cell>
          <cell r="P811">
            <v>0</v>
          </cell>
          <cell r="Q811">
            <v>0</v>
          </cell>
          <cell r="R811">
            <v>6</v>
          </cell>
          <cell r="S811">
            <v>16</v>
          </cell>
          <cell r="T811">
            <v>22</v>
          </cell>
          <cell r="V811">
            <v>0</v>
          </cell>
          <cell r="W811">
            <v>0</v>
          </cell>
          <cell r="X811">
            <v>489</v>
          </cell>
          <cell r="Y811">
            <v>13</v>
          </cell>
          <cell r="Z811">
            <v>502</v>
          </cell>
        </row>
        <row r="812"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</row>
        <row r="813">
          <cell r="B813">
            <v>0</v>
          </cell>
          <cell r="C813">
            <v>0</v>
          </cell>
          <cell r="D813">
            <v>23</v>
          </cell>
          <cell r="E813">
            <v>0</v>
          </cell>
          <cell r="F813">
            <v>23</v>
          </cell>
          <cell r="H813">
            <v>0</v>
          </cell>
          <cell r="I813">
            <v>0</v>
          </cell>
          <cell r="J813">
            <v>26</v>
          </cell>
          <cell r="K813">
            <v>0</v>
          </cell>
          <cell r="L813">
            <v>26</v>
          </cell>
          <cell r="P813">
            <v>0</v>
          </cell>
          <cell r="Q813">
            <v>0</v>
          </cell>
          <cell r="R813">
            <v>34</v>
          </cell>
          <cell r="S813">
            <v>0</v>
          </cell>
          <cell r="T813">
            <v>34</v>
          </cell>
          <cell r="V813">
            <v>0</v>
          </cell>
          <cell r="W813">
            <v>0</v>
          </cell>
          <cell r="X813">
            <v>35</v>
          </cell>
          <cell r="Y813">
            <v>0</v>
          </cell>
          <cell r="Z813">
            <v>35</v>
          </cell>
        </row>
        <row r="814">
          <cell r="B814">
            <v>0</v>
          </cell>
          <cell r="C814">
            <v>0</v>
          </cell>
          <cell r="D814">
            <v>1</v>
          </cell>
          <cell r="E814">
            <v>1</v>
          </cell>
          <cell r="F814">
            <v>1</v>
          </cell>
          <cell r="H814">
            <v>0</v>
          </cell>
          <cell r="I814">
            <v>0</v>
          </cell>
          <cell r="J814">
            <v>1</v>
          </cell>
          <cell r="K814">
            <v>5</v>
          </cell>
          <cell r="L814">
            <v>5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4</v>
          </cell>
          <cell r="Z814">
            <v>4</v>
          </cell>
        </row>
        <row r="815">
          <cell r="B815">
            <v>0</v>
          </cell>
          <cell r="C815">
            <v>0</v>
          </cell>
          <cell r="D815">
            <v>0</v>
          </cell>
          <cell r="E815">
            <v>4</v>
          </cell>
          <cell r="F815">
            <v>4</v>
          </cell>
          <cell r="H815">
            <v>0</v>
          </cell>
          <cell r="I815">
            <v>0</v>
          </cell>
          <cell r="J815">
            <v>0</v>
          </cell>
          <cell r="K815">
            <v>3</v>
          </cell>
          <cell r="L815">
            <v>3</v>
          </cell>
          <cell r="P815">
            <v>0</v>
          </cell>
          <cell r="Q815">
            <v>0</v>
          </cell>
          <cell r="R815">
            <v>0</v>
          </cell>
          <cell r="S815">
            <v>5</v>
          </cell>
          <cell r="T815">
            <v>5</v>
          </cell>
          <cell r="V815">
            <v>0</v>
          </cell>
          <cell r="W815">
            <v>0</v>
          </cell>
          <cell r="X815">
            <v>0</v>
          </cell>
          <cell r="Y815">
            <v>4</v>
          </cell>
          <cell r="Z815">
            <v>4</v>
          </cell>
        </row>
        <row r="816"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</row>
        <row r="817">
          <cell r="B817">
            <v>0</v>
          </cell>
          <cell r="C817">
            <v>0</v>
          </cell>
          <cell r="D817">
            <v>1</v>
          </cell>
          <cell r="E817">
            <v>0</v>
          </cell>
          <cell r="F817">
            <v>1</v>
          </cell>
          <cell r="H817">
            <v>0</v>
          </cell>
          <cell r="I817">
            <v>0</v>
          </cell>
          <cell r="J817">
            <v>2</v>
          </cell>
          <cell r="K817">
            <v>0</v>
          </cell>
          <cell r="L817">
            <v>2</v>
          </cell>
          <cell r="P817">
            <v>0</v>
          </cell>
          <cell r="Q817">
            <v>0</v>
          </cell>
          <cell r="R817">
            <v>2</v>
          </cell>
          <cell r="S817">
            <v>0</v>
          </cell>
          <cell r="T817">
            <v>2</v>
          </cell>
          <cell r="V817">
            <v>0</v>
          </cell>
          <cell r="W817">
            <v>0</v>
          </cell>
          <cell r="X817">
            <v>2</v>
          </cell>
          <cell r="Y817">
            <v>0</v>
          </cell>
          <cell r="Z817">
            <v>2</v>
          </cell>
        </row>
        <row r="818"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</row>
        <row r="819">
          <cell r="B819">
            <v>0</v>
          </cell>
          <cell r="C819">
            <v>0</v>
          </cell>
          <cell r="D819">
            <v>5</v>
          </cell>
          <cell r="E819">
            <v>0</v>
          </cell>
          <cell r="F819">
            <v>5</v>
          </cell>
          <cell r="H819">
            <v>0</v>
          </cell>
          <cell r="I819">
            <v>0</v>
          </cell>
          <cell r="J819">
            <v>9</v>
          </cell>
          <cell r="K819">
            <v>0</v>
          </cell>
          <cell r="L819">
            <v>10</v>
          </cell>
          <cell r="P819">
            <v>0</v>
          </cell>
          <cell r="Q819">
            <v>0</v>
          </cell>
          <cell r="R819">
            <v>5</v>
          </cell>
          <cell r="S819">
            <v>0</v>
          </cell>
          <cell r="T819">
            <v>5</v>
          </cell>
          <cell r="V819">
            <v>0</v>
          </cell>
          <cell r="W819">
            <v>0</v>
          </cell>
          <cell r="X819">
            <v>9</v>
          </cell>
          <cell r="Y819">
            <v>0</v>
          </cell>
          <cell r="Z819">
            <v>9</v>
          </cell>
        </row>
        <row r="820"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</row>
        <row r="821">
          <cell r="B821">
            <v>0</v>
          </cell>
          <cell r="C821">
            <v>0</v>
          </cell>
          <cell r="D821">
            <v>2</v>
          </cell>
          <cell r="E821">
            <v>0</v>
          </cell>
          <cell r="F821">
            <v>2</v>
          </cell>
          <cell r="H821">
            <v>0</v>
          </cell>
          <cell r="I821">
            <v>0</v>
          </cell>
          <cell r="J821">
            <v>4</v>
          </cell>
          <cell r="K821">
            <v>0</v>
          </cell>
          <cell r="L821">
            <v>4</v>
          </cell>
          <cell r="P821">
            <v>0</v>
          </cell>
          <cell r="Q821">
            <v>0</v>
          </cell>
          <cell r="R821">
            <v>2</v>
          </cell>
          <cell r="S821">
            <v>0</v>
          </cell>
          <cell r="T821">
            <v>2</v>
          </cell>
          <cell r="V821">
            <v>0</v>
          </cell>
          <cell r="W821">
            <v>0</v>
          </cell>
          <cell r="X821">
            <v>4</v>
          </cell>
          <cell r="Y821">
            <v>0</v>
          </cell>
          <cell r="Z821">
            <v>4</v>
          </cell>
        </row>
        <row r="822">
          <cell r="B822">
            <v>0</v>
          </cell>
          <cell r="C822">
            <v>0</v>
          </cell>
          <cell r="D822">
            <v>148</v>
          </cell>
          <cell r="E822">
            <v>62</v>
          </cell>
          <cell r="F822">
            <v>210</v>
          </cell>
          <cell r="H822">
            <v>0</v>
          </cell>
          <cell r="I822">
            <v>0</v>
          </cell>
          <cell r="J822">
            <v>899</v>
          </cell>
          <cell r="K822">
            <v>242</v>
          </cell>
          <cell r="L822">
            <v>1141</v>
          </cell>
          <cell r="P822">
            <v>0</v>
          </cell>
          <cell r="Q822">
            <v>0</v>
          </cell>
          <cell r="R822">
            <v>29</v>
          </cell>
          <cell r="S822">
            <v>15</v>
          </cell>
          <cell r="T822">
            <v>44</v>
          </cell>
          <cell r="V822">
            <v>0</v>
          </cell>
          <cell r="W822">
            <v>0</v>
          </cell>
          <cell r="X822">
            <v>851</v>
          </cell>
          <cell r="Y822">
            <v>230</v>
          </cell>
          <cell r="Z822">
            <v>1081</v>
          </cell>
        </row>
        <row r="823">
          <cell r="B823">
            <v>0</v>
          </cell>
          <cell r="C823">
            <v>0</v>
          </cell>
          <cell r="D823">
            <v>14</v>
          </cell>
          <cell r="E823">
            <v>23</v>
          </cell>
          <cell r="F823">
            <v>36</v>
          </cell>
          <cell r="H823">
            <v>0</v>
          </cell>
          <cell r="I823">
            <v>0</v>
          </cell>
          <cell r="J823">
            <v>96</v>
          </cell>
          <cell r="K823">
            <v>19</v>
          </cell>
          <cell r="L823">
            <v>115</v>
          </cell>
          <cell r="P823">
            <v>0</v>
          </cell>
          <cell r="Q823">
            <v>0</v>
          </cell>
          <cell r="R823">
            <v>1</v>
          </cell>
          <cell r="S823">
            <v>26</v>
          </cell>
          <cell r="T823">
            <v>27</v>
          </cell>
          <cell r="V823">
            <v>0</v>
          </cell>
          <cell r="W823">
            <v>0</v>
          </cell>
          <cell r="X823">
            <v>93</v>
          </cell>
          <cell r="Y823">
            <v>22</v>
          </cell>
          <cell r="Z823">
            <v>115</v>
          </cell>
        </row>
        <row r="824">
          <cell r="B824">
            <v>0</v>
          </cell>
          <cell r="C824">
            <v>0</v>
          </cell>
          <cell r="D824">
            <v>10</v>
          </cell>
          <cell r="E824">
            <v>0</v>
          </cell>
          <cell r="F824">
            <v>10</v>
          </cell>
          <cell r="H824">
            <v>0</v>
          </cell>
          <cell r="I824">
            <v>0</v>
          </cell>
          <cell r="J824">
            <v>31</v>
          </cell>
          <cell r="K824">
            <v>0</v>
          </cell>
          <cell r="L824">
            <v>31</v>
          </cell>
          <cell r="P824">
            <v>0</v>
          </cell>
          <cell r="Q824">
            <v>0</v>
          </cell>
          <cell r="R824">
            <v>19</v>
          </cell>
          <cell r="S824">
            <v>0</v>
          </cell>
          <cell r="T824">
            <v>19</v>
          </cell>
          <cell r="V824">
            <v>0</v>
          </cell>
          <cell r="W824">
            <v>0</v>
          </cell>
          <cell r="X824">
            <v>68</v>
          </cell>
          <cell r="Y824">
            <v>0</v>
          </cell>
          <cell r="Z824">
            <v>68</v>
          </cell>
        </row>
        <row r="825">
          <cell r="B825">
            <v>0</v>
          </cell>
          <cell r="C825">
            <v>3</v>
          </cell>
          <cell r="D825">
            <v>293</v>
          </cell>
          <cell r="E825">
            <v>51</v>
          </cell>
          <cell r="F825">
            <v>347</v>
          </cell>
          <cell r="H825">
            <v>0</v>
          </cell>
          <cell r="I825">
            <v>3</v>
          </cell>
          <cell r="J825">
            <v>2178</v>
          </cell>
          <cell r="K825">
            <v>112</v>
          </cell>
          <cell r="L825">
            <v>2293</v>
          </cell>
          <cell r="P825">
            <v>0</v>
          </cell>
          <cell r="Q825">
            <v>0</v>
          </cell>
          <cell r="R825">
            <v>86</v>
          </cell>
          <cell r="S825">
            <v>3</v>
          </cell>
          <cell r="T825">
            <v>90</v>
          </cell>
          <cell r="V825">
            <v>0</v>
          </cell>
          <cell r="W825">
            <v>0</v>
          </cell>
          <cell r="X825">
            <v>2313</v>
          </cell>
          <cell r="Y825">
            <v>59</v>
          </cell>
          <cell r="Z825">
            <v>2372</v>
          </cell>
        </row>
        <row r="826">
          <cell r="B826">
            <v>0</v>
          </cell>
          <cell r="C826">
            <v>15</v>
          </cell>
          <cell r="D826">
            <v>57</v>
          </cell>
          <cell r="E826">
            <v>23</v>
          </cell>
          <cell r="F826">
            <v>95</v>
          </cell>
          <cell r="H826">
            <v>0</v>
          </cell>
          <cell r="I826">
            <v>46</v>
          </cell>
          <cell r="J826">
            <v>339</v>
          </cell>
          <cell r="K826">
            <v>27</v>
          </cell>
          <cell r="L826">
            <v>412</v>
          </cell>
          <cell r="P826">
            <v>0</v>
          </cell>
          <cell r="Q826">
            <v>6</v>
          </cell>
          <cell r="R826">
            <v>11</v>
          </cell>
          <cell r="S826">
            <v>26</v>
          </cell>
          <cell r="T826">
            <v>43</v>
          </cell>
          <cell r="V826">
            <v>0</v>
          </cell>
          <cell r="W826">
            <v>68</v>
          </cell>
          <cell r="X826">
            <v>336</v>
          </cell>
          <cell r="Y826">
            <v>30</v>
          </cell>
          <cell r="Z826">
            <v>433</v>
          </cell>
        </row>
        <row r="827">
          <cell r="B827">
            <v>0</v>
          </cell>
          <cell r="C827">
            <v>0</v>
          </cell>
          <cell r="D827">
            <v>6</v>
          </cell>
          <cell r="E827">
            <v>1</v>
          </cell>
          <cell r="F827">
            <v>7</v>
          </cell>
          <cell r="H827">
            <v>0</v>
          </cell>
          <cell r="I827">
            <v>0</v>
          </cell>
          <cell r="J827">
            <v>12</v>
          </cell>
          <cell r="K827">
            <v>6</v>
          </cell>
          <cell r="L827">
            <v>17</v>
          </cell>
          <cell r="P827">
            <v>0</v>
          </cell>
          <cell r="Q827">
            <v>0</v>
          </cell>
          <cell r="R827">
            <v>6</v>
          </cell>
          <cell r="S827">
            <v>2</v>
          </cell>
          <cell r="T827">
            <v>8</v>
          </cell>
          <cell r="V827">
            <v>0</v>
          </cell>
          <cell r="W827">
            <v>0</v>
          </cell>
          <cell r="X827">
            <v>11</v>
          </cell>
          <cell r="Y827">
            <v>10</v>
          </cell>
          <cell r="Z827">
            <v>22</v>
          </cell>
        </row>
        <row r="828">
          <cell r="B828">
            <v>0</v>
          </cell>
          <cell r="C828">
            <v>0</v>
          </cell>
          <cell r="D828">
            <v>21</v>
          </cell>
          <cell r="E828">
            <v>2</v>
          </cell>
          <cell r="F828">
            <v>23</v>
          </cell>
          <cell r="H828">
            <v>0</v>
          </cell>
          <cell r="I828">
            <v>0</v>
          </cell>
          <cell r="J828">
            <v>43</v>
          </cell>
          <cell r="K828">
            <v>9</v>
          </cell>
          <cell r="L828">
            <v>52</v>
          </cell>
          <cell r="P828">
            <v>0</v>
          </cell>
          <cell r="Q828">
            <v>0</v>
          </cell>
          <cell r="R828">
            <v>21</v>
          </cell>
          <cell r="S828">
            <v>4</v>
          </cell>
          <cell r="T828">
            <v>24</v>
          </cell>
          <cell r="V828">
            <v>0</v>
          </cell>
          <cell r="W828">
            <v>0</v>
          </cell>
          <cell r="X828">
            <v>43</v>
          </cell>
          <cell r="Y828">
            <v>16</v>
          </cell>
          <cell r="Z828">
            <v>59</v>
          </cell>
        </row>
        <row r="829">
          <cell r="B829">
            <v>0</v>
          </cell>
          <cell r="C829">
            <v>0</v>
          </cell>
          <cell r="D829">
            <v>570</v>
          </cell>
          <cell r="E829">
            <v>0</v>
          </cell>
          <cell r="F829">
            <v>570</v>
          </cell>
          <cell r="H829">
            <v>0</v>
          </cell>
          <cell r="I829">
            <v>0</v>
          </cell>
          <cell r="J829">
            <v>1417</v>
          </cell>
          <cell r="K829">
            <v>0</v>
          </cell>
          <cell r="L829">
            <v>1417</v>
          </cell>
          <cell r="P829">
            <v>0</v>
          </cell>
          <cell r="Q829">
            <v>0</v>
          </cell>
          <cell r="R829">
            <v>610</v>
          </cell>
          <cell r="S829">
            <v>0</v>
          </cell>
          <cell r="T829">
            <v>610</v>
          </cell>
          <cell r="V829">
            <v>0</v>
          </cell>
          <cell r="W829">
            <v>0</v>
          </cell>
          <cell r="X829">
            <v>1515</v>
          </cell>
          <cell r="Y829">
            <v>0</v>
          </cell>
          <cell r="Z829">
            <v>1515</v>
          </cell>
        </row>
        <row r="830">
          <cell r="B830">
            <v>0</v>
          </cell>
          <cell r="C830">
            <v>0</v>
          </cell>
          <cell r="D830">
            <v>457</v>
          </cell>
          <cell r="E830">
            <v>15</v>
          </cell>
          <cell r="F830">
            <v>472</v>
          </cell>
          <cell r="H830">
            <v>0</v>
          </cell>
          <cell r="I830">
            <v>0</v>
          </cell>
          <cell r="J830">
            <v>1061</v>
          </cell>
          <cell r="K830">
            <v>38</v>
          </cell>
          <cell r="L830">
            <v>1099</v>
          </cell>
          <cell r="P830">
            <v>0</v>
          </cell>
          <cell r="Q830">
            <v>0</v>
          </cell>
          <cell r="R830">
            <v>448</v>
          </cell>
          <cell r="S830">
            <v>16</v>
          </cell>
          <cell r="T830">
            <v>464</v>
          </cell>
          <cell r="V830">
            <v>0</v>
          </cell>
          <cell r="W830">
            <v>0</v>
          </cell>
          <cell r="X830">
            <v>1040</v>
          </cell>
          <cell r="Y830">
            <v>39</v>
          </cell>
          <cell r="Z830">
            <v>1080</v>
          </cell>
        </row>
        <row r="831">
          <cell r="B831">
            <v>0</v>
          </cell>
          <cell r="C831">
            <v>0</v>
          </cell>
          <cell r="D831">
            <v>288</v>
          </cell>
          <cell r="E831">
            <v>0</v>
          </cell>
          <cell r="F831">
            <v>288</v>
          </cell>
          <cell r="H831">
            <v>0</v>
          </cell>
          <cell r="I831">
            <v>0</v>
          </cell>
          <cell r="J831">
            <v>673</v>
          </cell>
          <cell r="K831">
            <v>0</v>
          </cell>
          <cell r="L831">
            <v>673</v>
          </cell>
          <cell r="P831">
            <v>0</v>
          </cell>
          <cell r="Q831">
            <v>0</v>
          </cell>
          <cell r="R831">
            <v>283</v>
          </cell>
          <cell r="S831">
            <v>0</v>
          </cell>
          <cell r="T831">
            <v>283</v>
          </cell>
          <cell r="V831">
            <v>0</v>
          </cell>
          <cell r="W831">
            <v>0</v>
          </cell>
          <cell r="X831">
            <v>660</v>
          </cell>
          <cell r="Y831">
            <v>0</v>
          </cell>
          <cell r="Z831">
            <v>660</v>
          </cell>
        </row>
        <row r="832">
          <cell r="B832">
            <v>0</v>
          </cell>
          <cell r="C832">
            <v>0</v>
          </cell>
          <cell r="D832">
            <v>961</v>
          </cell>
          <cell r="E832">
            <v>0</v>
          </cell>
          <cell r="F832">
            <v>961</v>
          </cell>
          <cell r="H832">
            <v>0</v>
          </cell>
          <cell r="I832">
            <v>0</v>
          </cell>
          <cell r="J832">
            <v>2241</v>
          </cell>
          <cell r="K832">
            <v>0</v>
          </cell>
          <cell r="L832">
            <v>2241</v>
          </cell>
          <cell r="P832">
            <v>0</v>
          </cell>
          <cell r="Q832">
            <v>0</v>
          </cell>
          <cell r="R832">
            <v>942</v>
          </cell>
          <cell r="S832">
            <v>0</v>
          </cell>
          <cell r="T832">
            <v>942</v>
          </cell>
          <cell r="V832">
            <v>0</v>
          </cell>
          <cell r="W832">
            <v>0</v>
          </cell>
          <cell r="X832">
            <v>2197</v>
          </cell>
          <cell r="Y832">
            <v>0</v>
          </cell>
          <cell r="Z832">
            <v>2197</v>
          </cell>
        </row>
        <row r="833">
          <cell r="B833">
            <v>0</v>
          </cell>
          <cell r="C833">
            <v>0</v>
          </cell>
          <cell r="D833">
            <v>1</v>
          </cell>
          <cell r="E833">
            <v>2</v>
          </cell>
          <cell r="F833">
            <v>2</v>
          </cell>
          <cell r="H833">
            <v>0</v>
          </cell>
          <cell r="I833">
            <v>0</v>
          </cell>
          <cell r="J833">
            <v>1</v>
          </cell>
          <cell r="K833">
            <v>2</v>
          </cell>
          <cell r="L833">
            <v>3</v>
          </cell>
          <cell r="P833">
            <v>0</v>
          </cell>
          <cell r="Q833">
            <v>0</v>
          </cell>
          <cell r="R833">
            <v>0</v>
          </cell>
          <cell r="S833">
            <v>2</v>
          </cell>
          <cell r="T833">
            <v>2</v>
          </cell>
          <cell r="V833">
            <v>0</v>
          </cell>
          <cell r="W833">
            <v>0</v>
          </cell>
          <cell r="X833">
            <v>0</v>
          </cell>
          <cell r="Y833">
            <v>3</v>
          </cell>
          <cell r="Z833">
            <v>3</v>
          </cell>
        </row>
        <row r="834"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</row>
        <row r="835">
          <cell r="B835">
            <v>0</v>
          </cell>
          <cell r="C835">
            <v>0</v>
          </cell>
          <cell r="D835">
            <v>8</v>
          </cell>
          <cell r="E835">
            <v>0</v>
          </cell>
          <cell r="F835">
            <v>8</v>
          </cell>
          <cell r="H835">
            <v>0</v>
          </cell>
          <cell r="I835">
            <v>0</v>
          </cell>
          <cell r="J835">
            <v>12</v>
          </cell>
          <cell r="K835">
            <v>0</v>
          </cell>
          <cell r="L835">
            <v>12</v>
          </cell>
          <cell r="P835">
            <v>0</v>
          </cell>
          <cell r="Q835">
            <v>0</v>
          </cell>
          <cell r="R835">
            <v>8</v>
          </cell>
          <cell r="S835">
            <v>0</v>
          </cell>
          <cell r="T835">
            <v>8</v>
          </cell>
          <cell r="V835">
            <v>0</v>
          </cell>
          <cell r="W835">
            <v>0</v>
          </cell>
          <cell r="X835">
            <v>11</v>
          </cell>
          <cell r="Y835">
            <v>0</v>
          </cell>
          <cell r="Z835">
            <v>12</v>
          </cell>
        </row>
        <row r="836">
          <cell r="B836">
            <v>0</v>
          </cell>
          <cell r="C836">
            <v>2</v>
          </cell>
          <cell r="D836">
            <v>4</v>
          </cell>
          <cell r="E836">
            <v>1</v>
          </cell>
          <cell r="F836">
            <v>7</v>
          </cell>
          <cell r="H836">
            <v>0</v>
          </cell>
          <cell r="I836">
            <v>5</v>
          </cell>
          <cell r="J836">
            <v>12</v>
          </cell>
          <cell r="K836">
            <v>1</v>
          </cell>
          <cell r="L836">
            <v>18</v>
          </cell>
          <cell r="P836">
            <v>0</v>
          </cell>
          <cell r="Q836">
            <v>1</v>
          </cell>
          <cell r="R836">
            <v>2</v>
          </cell>
          <cell r="S836">
            <v>1</v>
          </cell>
          <cell r="T836">
            <v>3</v>
          </cell>
          <cell r="V836">
            <v>0</v>
          </cell>
          <cell r="W836">
            <v>7</v>
          </cell>
          <cell r="X836">
            <v>15</v>
          </cell>
          <cell r="Y836">
            <v>1</v>
          </cell>
          <cell r="Z836">
            <v>23</v>
          </cell>
        </row>
        <row r="837"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</row>
        <row r="838">
          <cell r="B838">
            <v>0</v>
          </cell>
          <cell r="C838">
            <v>0</v>
          </cell>
          <cell r="D838">
            <v>2</v>
          </cell>
          <cell r="E838">
            <v>0</v>
          </cell>
          <cell r="F838">
            <v>2</v>
          </cell>
          <cell r="H838">
            <v>0</v>
          </cell>
          <cell r="I838">
            <v>0</v>
          </cell>
          <cell r="J838">
            <v>6</v>
          </cell>
          <cell r="K838">
            <v>0</v>
          </cell>
          <cell r="L838">
            <v>6</v>
          </cell>
          <cell r="P838">
            <v>0</v>
          </cell>
          <cell r="Q838">
            <v>0</v>
          </cell>
          <cell r="R838">
            <v>2</v>
          </cell>
          <cell r="S838">
            <v>0</v>
          </cell>
          <cell r="T838">
            <v>2</v>
          </cell>
          <cell r="V838">
            <v>0</v>
          </cell>
          <cell r="W838">
            <v>0</v>
          </cell>
          <cell r="X838">
            <v>6</v>
          </cell>
          <cell r="Y838">
            <v>0</v>
          </cell>
          <cell r="Z838">
            <v>6</v>
          </cell>
        </row>
        <row r="839"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</row>
        <row r="840">
          <cell r="B840">
            <v>0</v>
          </cell>
          <cell r="C840">
            <v>0</v>
          </cell>
          <cell r="D840">
            <v>58</v>
          </cell>
          <cell r="E840">
            <v>7</v>
          </cell>
          <cell r="F840">
            <v>65</v>
          </cell>
          <cell r="H840">
            <v>0</v>
          </cell>
          <cell r="I840">
            <v>0</v>
          </cell>
          <cell r="J840">
            <v>70</v>
          </cell>
          <cell r="K840">
            <v>5</v>
          </cell>
          <cell r="L840">
            <v>76</v>
          </cell>
          <cell r="P840">
            <v>0</v>
          </cell>
          <cell r="Q840">
            <v>0</v>
          </cell>
          <cell r="R840">
            <v>57</v>
          </cell>
          <cell r="S840">
            <v>8</v>
          </cell>
          <cell r="T840">
            <v>65</v>
          </cell>
          <cell r="V840">
            <v>0</v>
          </cell>
          <cell r="W840">
            <v>0</v>
          </cell>
          <cell r="X840">
            <v>69</v>
          </cell>
          <cell r="Y840">
            <v>7</v>
          </cell>
          <cell r="Z840">
            <v>75</v>
          </cell>
        </row>
        <row r="841">
          <cell r="B841">
            <v>0</v>
          </cell>
          <cell r="C841">
            <v>0</v>
          </cell>
          <cell r="D841">
            <v>28</v>
          </cell>
          <cell r="E841">
            <v>0</v>
          </cell>
          <cell r="F841">
            <v>28</v>
          </cell>
          <cell r="H841">
            <v>0</v>
          </cell>
          <cell r="I841">
            <v>0</v>
          </cell>
          <cell r="J841">
            <v>71</v>
          </cell>
          <cell r="K841">
            <v>0</v>
          </cell>
          <cell r="L841">
            <v>71</v>
          </cell>
          <cell r="P841">
            <v>0</v>
          </cell>
          <cell r="Q841">
            <v>0</v>
          </cell>
          <cell r="R841">
            <v>27</v>
          </cell>
          <cell r="S841">
            <v>0</v>
          </cell>
          <cell r="T841">
            <v>27</v>
          </cell>
          <cell r="V841">
            <v>0</v>
          </cell>
          <cell r="W841">
            <v>0</v>
          </cell>
          <cell r="X841">
            <v>68</v>
          </cell>
          <cell r="Y841">
            <v>0</v>
          </cell>
          <cell r="Z841">
            <v>68</v>
          </cell>
        </row>
        <row r="842">
          <cell r="B842">
            <v>0</v>
          </cell>
          <cell r="C842">
            <v>0</v>
          </cell>
          <cell r="D842">
            <v>4805</v>
          </cell>
          <cell r="E842">
            <v>0</v>
          </cell>
          <cell r="F842">
            <v>4805</v>
          </cell>
          <cell r="H842">
            <v>0</v>
          </cell>
          <cell r="I842">
            <v>0</v>
          </cell>
          <cell r="J842">
            <v>10401</v>
          </cell>
          <cell r="K842">
            <v>0</v>
          </cell>
          <cell r="L842">
            <v>10401</v>
          </cell>
          <cell r="P842">
            <v>0</v>
          </cell>
          <cell r="Q842">
            <v>0</v>
          </cell>
          <cell r="R842">
            <v>4711</v>
          </cell>
          <cell r="S842">
            <v>0</v>
          </cell>
          <cell r="T842">
            <v>4711</v>
          </cell>
          <cell r="V842">
            <v>0</v>
          </cell>
          <cell r="W842">
            <v>0</v>
          </cell>
          <cell r="X842">
            <v>10197</v>
          </cell>
          <cell r="Y842">
            <v>0</v>
          </cell>
          <cell r="Z842">
            <v>10197</v>
          </cell>
        </row>
        <row r="845"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</row>
        <row r="846"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H846">
            <v>0</v>
          </cell>
          <cell r="I846">
            <v>0</v>
          </cell>
          <cell r="J846">
            <v>1</v>
          </cell>
          <cell r="K846">
            <v>0</v>
          </cell>
          <cell r="L846">
            <v>1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V846">
            <v>0</v>
          </cell>
          <cell r="W846">
            <v>0</v>
          </cell>
          <cell r="X846">
            <v>1</v>
          </cell>
          <cell r="Y846">
            <v>0</v>
          </cell>
          <cell r="Z846">
            <v>1</v>
          </cell>
        </row>
        <row r="847"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</row>
        <row r="848"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</row>
        <row r="849"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H849">
            <v>0</v>
          </cell>
          <cell r="I849">
            <v>0</v>
          </cell>
          <cell r="J849">
            <v>26</v>
          </cell>
          <cell r="K849">
            <v>0</v>
          </cell>
          <cell r="L849">
            <v>26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V849">
            <v>0</v>
          </cell>
          <cell r="W849">
            <v>0</v>
          </cell>
          <cell r="X849">
            <v>25</v>
          </cell>
          <cell r="Y849">
            <v>0</v>
          </cell>
          <cell r="Z849">
            <v>25</v>
          </cell>
        </row>
        <row r="850"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</row>
        <row r="851"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</row>
        <row r="852"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</row>
        <row r="853"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H853">
            <v>0</v>
          </cell>
          <cell r="I853">
            <v>2</v>
          </cell>
          <cell r="J853">
            <v>3</v>
          </cell>
          <cell r="K853">
            <v>0</v>
          </cell>
          <cell r="L853">
            <v>5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V853">
            <v>0</v>
          </cell>
          <cell r="W853">
            <v>2</v>
          </cell>
          <cell r="X853">
            <v>4</v>
          </cell>
          <cell r="Y853">
            <v>0</v>
          </cell>
          <cell r="Z853">
            <v>6</v>
          </cell>
        </row>
        <row r="854"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H854">
            <v>0</v>
          </cell>
          <cell r="I854">
            <v>54</v>
          </cell>
          <cell r="J854">
            <v>50</v>
          </cell>
          <cell r="K854">
            <v>13</v>
          </cell>
          <cell r="L854">
            <v>118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V854">
            <v>0</v>
          </cell>
          <cell r="W854">
            <v>80</v>
          </cell>
          <cell r="X854">
            <v>71</v>
          </cell>
          <cell r="Y854">
            <v>20</v>
          </cell>
          <cell r="Z854">
            <v>171</v>
          </cell>
        </row>
        <row r="855"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H855">
            <v>0</v>
          </cell>
          <cell r="I855">
            <v>0</v>
          </cell>
          <cell r="J855">
            <v>43</v>
          </cell>
          <cell r="K855">
            <v>0</v>
          </cell>
          <cell r="L855">
            <v>43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V855">
            <v>0</v>
          </cell>
          <cell r="W855">
            <v>0</v>
          </cell>
          <cell r="X855">
            <v>55</v>
          </cell>
          <cell r="Y855">
            <v>0</v>
          </cell>
          <cell r="Z855">
            <v>55</v>
          </cell>
        </row>
        <row r="856"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</row>
        <row r="857"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H857">
            <v>0</v>
          </cell>
          <cell r="I857">
            <v>2</v>
          </cell>
          <cell r="J857">
            <v>25</v>
          </cell>
          <cell r="K857">
            <v>4</v>
          </cell>
          <cell r="L857">
            <v>32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V857">
            <v>0</v>
          </cell>
          <cell r="W857">
            <v>3</v>
          </cell>
          <cell r="X857">
            <v>34</v>
          </cell>
          <cell r="Y857">
            <v>5</v>
          </cell>
          <cell r="Z857">
            <v>42</v>
          </cell>
        </row>
        <row r="858"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H858">
            <v>0</v>
          </cell>
          <cell r="I858">
            <v>7</v>
          </cell>
          <cell r="J858">
            <v>9</v>
          </cell>
          <cell r="K858">
            <v>0</v>
          </cell>
          <cell r="L858">
            <v>16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V858">
            <v>0</v>
          </cell>
          <cell r="W858">
            <v>10</v>
          </cell>
          <cell r="X858">
            <v>11</v>
          </cell>
          <cell r="Y858">
            <v>0</v>
          </cell>
          <cell r="Z858">
            <v>21</v>
          </cell>
        </row>
        <row r="859"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H859">
            <v>0</v>
          </cell>
          <cell r="I859">
            <v>23</v>
          </cell>
          <cell r="J859">
            <v>22</v>
          </cell>
          <cell r="K859">
            <v>5</v>
          </cell>
          <cell r="L859">
            <v>51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V859">
            <v>0</v>
          </cell>
          <cell r="W859">
            <v>33</v>
          </cell>
          <cell r="X859">
            <v>28</v>
          </cell>
          <cell r="Y859">
            <v>7</v>
          </cell>
          <cell r="Z859">
            <v>68</v>
          </cell>
        </row>
        <row r="860"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1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1</v>
          </cell>
        </row>
        <row r="861"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</row>
        <row r="862"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2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V862">
            <v>0</v>
          </cell>
          <cell r="W862">
            <v>2</v>
          </cell>
          <cell r="X862">
            <v>1</v>
          </cell>
          <cell r="Y862">
            <v>0</v>
          </cell>
          <cell r="Z862">
            <v>3</v>
          </cell>
        </row>
        <row r="863"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H863">
            <v>0</v>
          </cell>
          <cell r="I863">
            <v>1</v>
          </cell>
          <cell r="J863">
            <v>0</v>
          </cell>
          <cell r="K863">
            <v>0</v>
          </cell>
          <cell r="L863">
            <v>1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V863">
            <v>0</v>
          </cell>
          <cell r="W863">
            <v>1</v>
          </cell>
          <cell r="X863">
            <v>0</v>
          </cell>
          <cell r="Y863">
            <v>0</v>
          </cell>
          <cell r="Z863">
            <v>1</v>
          </cell>
        </row>
        <row r="864"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H864">
            <v>0</v>
          </cell>
          <cell r="I864">
            <v>0</v>
          </cell>
          <cell r="J864">
            <v>1</v>
          </cell>
          <cell r="K864">
            <v>0</v>
          </cell>
          <cell r="L864">
            <v>1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V864">
            <v>0</v>
          </cell>
          <cell r="W864">
            <v>0</v>
          </cell>
          <cell r="X864">
            <v>2</v>
          </cell>
          <cell r="Y864">
            <v>0</v>
          </cell>
          <cell r="Z864">
            <v>2</v>
          </cell>
        </row>
        <row r="865"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</row>
        <row r="866"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</row>
        <row r="867"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</row>
        <row r="868"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H868">
            <v>0</v>
          </cell>
          <cell r="I868">
            <v>1</v>
          </cell>
          <cell r="J868">
            <v>3</v>
          </cell>
          <cell r="K868">
            <v>0</v>
          </cell>
          <cell r="L868">
            <v>5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V868">
            <v>0</v>
          </cell>
          <cell r="W868">
            <v>2</v>
          </cell>
          <cell r="X868">
            <v>4</v>
          </cell>
          <cell r="Y868">
            <v>0</v>
          </cell>
          <cell r="Z868">
            <v>5</v>
          </cell>
        </row>
        <row r="869"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1</v>
          </cell>
        </row>
        <row r="870"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</row>
        <row r="871"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</row>
        <row r="872"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H872">
            <v>0</v>
          </cell>
          <cell r="I872">
            <v>0</v>
          </cell>
          <cell r="J872">
            <v>1</v>
          </cell>
          <cell r="K872">
            <v>0</v>
          </cell>
          <cell r="L872">
            <v>1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V872">
            <v>0</v>
          </cell>
          <cell r="W872">
            <v>0</v>
          </cell>
          <cell r="X872">
            <v>1</v>
          </cell>
          <cell r="Y872">
            <v>0</v>
          </cell>
          <cell r="Z872">
            <v>1</v>
          </cell>
        </row>
        <row r="873"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</row>
        <row r="874"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</row>
        <row r="875"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</row>
        <row r="876"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</row>
        <row r="877"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</row>
        <row r="878"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H878">
            <v>0</v>
          </cell>
          <cell r="I878">
            <v>0</v>
          </cell>
          <cell r="J878">
            <v>2</v>
          </cell>
          <cell r="K878">
            <v>1</v>
          </cell>
          <cell r="L878">
            <v>4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V878">
            <v>0</v>
          </cell>
          <cell r="W878">
            <v>0</v>
          </cell>
          <cell r="X878">
            <v>4</v>
          </cell>
          <cell r="Y878">
            <v>1</v>
          </cell>
          <cell r="Z878">
            <v>5</v>
          </cell>
        </row>
        <row r="879"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H879">
            <v>0</v>
          </cell>
          <cell r="I879">
            <v>0</v>
          </cell>
          <cell r="J879">
            <v>3</v>
          </cell>
          <cell r="K879">
            <v>0</v>
          </cell>
          <cell r="L879">
            <v>4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V879">
            <v>0</v>
          </cell>
          <cell r="W879">
            <v>0</v>
          </cell>
          <cell r="X879">
            <v>3</v>
          </cell>
          <cell r="Y879">
            <v>0</v>
          </cell>
          <cell r="Z879">
            <v>3</v>
          </cell>
        </row>
        <row r="880"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H880">
            <v>0</v>
          </cell>
          <cell r="I880">
            <v>0</v>
          </cell>
          <cell r="J880">
            <v>7</v>
          </cell>
          <cell r="K880">
            <v>1</v>
          </cell>
          <cell r="L880">
            <v>7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V880">
            <v>0</v>
          </cell>
          <cell r="W880">
            <v>0</v>
          </cell>
          <cell r="X880">
            <v>12</v>
          </cell>
          <cell r="Y880">
            <v>1</v>
          </cell>
          <cell r="Z880">
            <v>13</v>
          </cell>
        </row>
        <row r="881"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H881">
            <v>0</v>
          </cell>
          <cell r="I881">
            <v>0</v>
          </cell>
          <cell r="J881">
            <v>4</v>
          </cell>
          <cell r="K881">
            <v>0</v>
          </cell>
          <cell r="L881">
            <v>4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V881">
            <v>0</v>
          </cell>
          <cell r="W881">
            <v>0</v>
          </cell>
          <cell r="X881">
            <v>4</v>
          </cell>
          <cell r="Y881">
            <v>0</v>
          </cell>
          <cell r="Z881">
            <v>4</v>
          </cell>
        </row>
        <row r="882"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H882">
            <v>0</v>
          </cell>
          <cell r="I882">
            <v>0</v>
          </cell>
          <cell r="J882">
            <v>4</v>
          </cell>
          <cell r="K882">
            <v>0</v>
          </cell>
          <cell r="L882">
            <v>4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V882">
            <v>0</v>
          </cell>
          <cell r="W882">
            <v>0</v>
          </cell>
          <cell r="X882">
            <v>4</v>
          </cell>
          <cell r="Y882">
            <v>0</v>
          </cell>
          <cell r="Z882">
            <v>4</v>
          </cell>
        </row>
        <row r="883"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H883">
            <v>0</v>
          </cell>
          <cell r="I883">
            <v>0</v>
          </cell>
          <cell r="J883">
            <v>2</v>
          </cell>
          <cell r="K883">
            <v>1</v>
          </cell>
          <cell r="L883">
            <v>3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V883">
            <v>0</v>
          </cell>
          <cell r="W883">
            <v>1</v>
          </cell>
          <cell r="X883">
            <v>2</v>
          </cell>
          <cell r="Y883">
            <v>1</v>
          </cell>
          <cell r="Z883">
            <v>4</v>
          </cell>
        </row>
        <row r="884"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H884">
            <v>0</v>
          </cell>
          <cell r="I884">
            <v>0</v>
          </cell>
          <cell r="J884">
            <v>23</v>
          </cell>
          <cell r="K884">
            <v>1</v>
          </cell>
          <cell r="L884">
            <v>24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V884">
            <v>0</v>
          </cell>
          <cell r="W884">
            <v>0</v>
          </cell>
          <cell r="X884">
            <v>27</v>
          </cell>
          <cell r="Y884">
            <v>1</v>
          </cell>
          <cell r="Z884">
            <v>28</v>
          </cell>
        </row>
        <row r="885"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</row>
        <row r="886"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H886">
            <v>0</v>
          </cell>
          <cell r="I886">
            <v>0</v>
          </cell>
          <cell r="J886">
            <v>1</v>
          </cell>
          <cell r="K886">
            <v>0</v>
          </cell>
          <cell r="L886">
            <v>1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V886">
            <v>0</v>
          </cell>
          <cell r="W886">
            <v>0</v>
          </cell>
          <cell r="X886">
            <v>1</v>
          </cell>
          <cell r="Y886">
            <v>0</v>
          </cell>
          <cell r="Z886">
            <v>1</v>
          </cell>
        </row>
        <row r="887"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H887">
            <v>0</v>
          </cell>
          <cell r="I887">
            <v>0</v>
          </cell>
          <cell r="J887">
            <v>2</v>
          </cell>
          <cell r="K887">
            <v>24</v>
          </cell>
          <cell r="L887">
            <v>26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27</v>
          </cell>
          <cell r="Z887">
            <v>27</v>
          </cell>
        </row>
        <row r="888"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</row>
        <row r="889"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</row>
        <row r="890"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</row>
        <row r="891"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</row>
        <row r="892"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</row>
        <row r="893"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</row>
        <row r="894"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</row>
        <row r="895"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H895">
            <v>0</v>
          </cell>
          <cell r="I895">
            <v>0</v>
          </cell>
          <cell r="J895">
            <v>86</v>
          </cell>
          <cell r="K895">
            <v>36</v>
          </cell>
          <cell r="L895">
            <v>122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V895">
            <v>0</v>
          </cell>
          <cell r="W895">
            <v>0</v>
          </cell>
          <cell r="X895">
            <v>109</v>
          </cell>
          <cell r="Y895">
            <v>33</v>
          </cell>
          <cell r="Z895">
            <v>142</v>
          </cell>
        </row>
        <row r="896"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H896">
            <v>0</v>
          </cell>
          <cell r="I896">
            <v>0</v>
          </cell>
          <cell r="J896">
            <v>5</v>
          </cell>
          <cell r="K896">
            <v>1</v>
          </cell>
          <cell r="L896">
            <v>6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V896">
            <v>0</v>
          </cell>
          <cell r="W896">
            <v>0</v>
          </cell>
          <cell r="X896">
            <v>5</v>
          </cell>
          <cell r="Y896">
            <v>1</v>
          </cell>
          <cell r="Z896">
            <v>6</v>
          </cell>
        </row>
        <row r="897"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H897">
            <v>0</v>
          </cell>
          <cell r="I897">
            <v>0</v>
          </cell>
          <cell r="J897">
            <v>2</v>
          </cell>
          <cell r="K897">
            <v>0</v>
          </cell>
          <cell r="L897">
            <v>2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V897">
            <v>0</v>
          </cell>
          <cell r="W897">
            <v>0</v>
          </cell>
          <cell r="X897">
            <v>4</v>
          </cell>
          <cell r="Y897">
            <v>0</v>
          </cell>
          <cell r="Z897">
            <v>4</v>
          </cell>
        </row>
        <row r="898"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H898">
            <v>0</v>
          </cell>
          <cell r="I898">
            <v>1</v>
          </cell>
          <cell r="J898">
            <v>194</v>
          </cell>
          <cell r="K898">
            <v>42</v>
          </cell>
          <cell r="L898">
            <v>236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V898">
            <v>0</v>
          </cell>
          <cell r="W898">
            <v>0</v>
          </cell>
          <cell r="X898">
            <v>243</v>
          </cell>
          <cell r="Y898">
            <v>24</v>
          </cell>
          <cell r="Z898">
            <v>267</v>
          </cell>
        </row>
        <row r="899"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H899">
            <v>0</v>
          </cell>
          <cell r="I899">
            <v>7</v>
          </cell>
          <cell r="J899">
            <v>80</v>
          </cell>
          <cell r="K899">
            <v>13</v>
          </cell>
          <cell r="L899">
            <v>100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V899">
            <v>0</v>
          </cell>
          <cell r="W899">
            <v>9</v>
          </cell>
          <cell r="X899">
            <v>120</v>
          </cell>
          <cell r="Y899">
            <v>15</v>
          </cell>
          <cell r="Z899">
            <v>144</v>
          </cell>
        </row>
        <row r="900"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H900">
            <v>0</v>
          </cell>
          <cell r="I900">
            <v>0</v>
          </cell>
          <cell r="J900">
            <v>1</v>
          </cell>
          <cell r="K900">
            <v>8</v>
          </cell>
          <cell r="L900">
            <v>9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V900">
            <v>0</v>
          </cell>
          <cell r="W900">
            <v>0</v>
          </cell>
          <cell r="X900">
            <v>1</v>
          </cell>
          <cell r="Y900">
            <v>14</v>
          </cell>
          <cell r="Z900">
            <v>14</v>
          </cell>
        </row>
        <row r="901"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H901">
            <v>0</v>
          </cell>
          <cell r="I901">
            <v>0</v>
          </cell>
          <cell r="J901">
            <v>3</v>
          </cell>
          <cell r="K901">
            <v>12</v>
          </cell>
          <cell r="L901">
            <v>15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V901">
            <v>0</v>
          </cell>
          <cell r="W901">
            <v>0</v>
          </cell>
          <cell r="X901">
            <v>2</v>
          </cell>
          <cell r="Y901">
            <v>21</v>
          </cell>
          <cell r="Z901">
            <v>23</v>
          </cell>
        </row>
        <row r="902"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H902">
            <v>0</v>
          </cell>
          <cell r="I902">
            <v>0</v>
          </cell>
          <cell r="J902">
            <v>11</v>
          </cell>
          <cell r="K902">
            <v>0</v>
          </cell>
          <cell r="L902">
            <v>11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V902">
            <v>0</v>
          </cell>
          <cell r="W902">
            <v>0</v>
          </cell>
          <cell r="X902">
            <v>13</v>
          </cell>
          <cell r="Y902">
            <v>0</v>
          </cell>
          <cell r="Z902">
            <v>13</v>
          </cell>
        </row>
        <row r="903"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H903">
            <v>0</v>
          </cell>
          <cell r="I903">
            <v>0</v>
          </cell>
          <cell r="J903">
            <v>11</v>
          </cell>
          <cell r="K903">
            <v>0</v>
          </cell>
          <cell r="L903">
            <v>11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V903">
            <v>0</v>
          </cell>
          <cell r="W903">
            <v>0</v>
          </cell>
          <cell r="X903">
            <v>11</v>
          </cell>
          <cell r="Y903">
            <v>0</v>
          </cell>
          <cell r="Z903">
            <v>11</v>
          </cell>
        </row>
        <row r="904"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</row>
        <row r="905"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</row>
        <row r="906"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H906">
            <v>0</v>
          </cell>
          <cell r="I906">
            <v>0</v>
          </cell>
          <cell r="J906">
            <v>1</v>
          </cell>
          <cell r="K906">
            <v>2</v>
          </cell>
          <cell r="L906">
            <v>2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2</v>
          </cell>
          <cell r="Z906">
            <v>2</v>
          </cell>
        </row>
        <row r="907"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</row>
        <row r="908"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1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1</v>
          </cell>
        </row>
        <row r="909"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H909">
            <v>0</v>
          </cell>
          <cell r="I909">
            <v>6</v>
          </cell>
          <cell r="J909">
            <v>3</v>
          </cell>
          <cell r="K909">
            <v>1</v>
          </cell>
          <cell r="L909">
            <v>10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V909">
            <v>0</v>
          </cell>
          <cell r="W909">
            <v>8</v>
          </cell>
          <cell r="X909">
            <v>5</v>
          </cell>
          <cell r="Y909">
            <v>1</v>
          </cell>
          <cell r="Z909">
            <v>14</v>
          </cell>
        </row>
        <row r="910"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</row>
        <row r="911"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</row>
        <row r="912"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</row>
        <row r="913"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H913">
            <v>0</v>
          </cell>
          <cell r="I913">
            <v>0</v>
          </cell>
          <cell r="J913">
            <v>9</v>
          </cell>
          <cell r="K913">
            <v>0</v>
          </cell>
          <cell r="L913">
            <v>10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V913">
            <v>0</v>
          </cell>
          <cell r="W913">
            <v>0</v>
          </cell>
          <cell r="X913">
            <v>9</v>
          </cell>
          <cell r="Y913">
            <v>1</v>
          </cell>
          <cell r="Z913">
            <v>10</v>
          </cell>
        </row>
        <row r="914"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</row>
        <row r="915"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H915">
            <v>0</v>
          </cell>
          <cell r="I915">
            <v>0</v>
          </cell>
          <cell r="J915">
            <v>251</v>
          </cell>
          <cell r="K915">
            <v>0</v>
          </cell>
          <cell r="L915">
            <v>251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V915">
            <v>0</v>
          </cell>
          <cell r="W915">
            <v>0</v>
          </cell>
          <cell r="X915">
            <v>246</v>
          </cell>
          <cell r="Y915">
            <v>0</v>
          </cell>
          <cell r="Z915">
            <v>246</v>
          </cell>
        </row>
        <row r="918">
          <cell r="B918">
            <v>0</v>
          </cell>
          <cell r="C918">
            <v>4</v>
          </cell>
          <cell r="D918">
            <v>61</v>
          </cell>
          <cell r="E918">
            <v>0</v>
          </cell>
          <cell r="F918">
            <v>65</v>
          </cell>
          <cell r="H918">
            <v>0</v>
          </cell>
          <cell r="I918">
            <v>45</v>
          </cell>
          <cell r="J918">
            <v>434</v>
          </cell>
          <cell r="K918">
            <v>3</v>
          </cell>
          <cell r="L918">
            <v>482</v>
          </cell>
          <cell r="P918">
            <v>0</v>
          </cell>
          <cell r="Q918">
            <v>0</v>
          </cell>
          <cell r="R918">
            <v>62</v>
          </cell>
          <cell r="S918">
            <v>0</v>
          </cell>
          <cell r="T918">
            <v>62</v>
          </cell>
          <cell r="V918">
            <v>0</v>
          </cell>
          <cell r="W918">
            <v>0</v>
          </cell>
          <cell r="X918">
            <v>427</v>
          </cell>
          <cell r="Y918">
            <v>0</v>
          </cell>
          <cell r="Z918">
            <v>427</v>
          </cell>
        </row>
        <row r="919"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</row>
        <row r="920"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</row>
        <row r="921">
          <cell r="B921">
            <v>0</v>
          </cell>
          <cell r="C921">
            <v>0</v>
          </cell>
          <cell r="D921">
            <v>3</v>
          </cell>
          <cell r="E921">
            <v>0</v>
          </cell>
          <cell r="F921">
            <v>3</v>
          </cell>
          <cell r="H921">
            <v>0</v>
          </cell>
          <cell r="I921">
            <v>0</v>
          </cell>
          <cell r="J921">
            <v>27</v>
          </cell>
          <cell r="K921">
            <v>0</v>
          </cell>
          <cell r="L921">
            <v>27</v>
          </cell>
          <cell r="P921">
            <v>0</v>
          </cell>
          <cell r="Q921">
            <v>0</v>
          </cell>
          <cell r="R921">
            <v>5</v>
          </cell>
          <cell r="S921">
            <v>0</v>
          </cell>
          <cell r="T921">
            <v>5</v>
          </cell>
          <cell r="V921">
            <v>0</v>
          </cell>
          <cell r="W921">
            <v>0</v>
          </cell>
          <cell r="X921">
            <v>42</v>
          </cell>
          <cell r="Y921">
            <v>0</v>
          </cell>
          <cell r="Z921">
            <v>42</v>
          </cell>
        </row>
        <row r="922"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</row>
        <row r="923"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H923">
            <v>0</v>
          </cell>
          <cell r="I923">
            <v>0</v>
          </cell>
          <cell r="J923">
            <v>2</v>
          </cell>
          <cell r="K923">
            <v>0</v>
          </cell>
          <cell r="L923">
            <v>2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V923">
            <v>0</v>
          </cell>
          <cell r="W923">
            <v>0</v>
          </cell>
          <cell r="X923">
            <v>2</v>
          </cell>
          <cell r="Y923">
            <v>0</v>
          </cell>
          <cell r="Z923">
            <v>2</v>
          </cell>
        </row>
        <row r="924"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</row>
        <row r="925"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</row>
        <row r="926">
          <cell r="B926">
            <v>0</v>
          </cell>
          <cell r="C926">
            <v>3</v>
          </cell>
          <cell r="D926">
            <v>95</v>
          </cell>
          <cell r="E926">
            <v>0</v>
          </cell>
          <cell r="F926">
            <v>99</v>
          </cell>
          <cell r="H926">
            <v>0</v>
          </cell>
          <cell r="I926">
            <v>33</v>
          </cell>
          <cell r="J926">
            <v>693</v>
          </cell>
          <cell r="K926">
            <v>1</v>
          </cell>
          <cell r="L926">
            <v>727</v>
          </cell>
          <cell r="P926">
            <v>0</v>
          </cell>
          <cell r="Q926">
            <v>0</v>
          </cell>
          <cell r="R926">
            <v>95</v>
          </cell>
          <cell r="S926">
            <v>0</v>
          </cell>
          <cell r="T926">
            <v>95</v>
          </cell>
          <cell r="V926">
            <v>0</v>
          </cell>
          <cell r="W926">
            <v>0</v>
          </cell>
          <cell r="X926">
            <v>648</v>
          </cell>
          <cell r="Y926">
            <v>0</v>
          </cell>
          <cell r="Z926">
            <v>648</v>
          </cell>
        </row>
        <row r="927">
          <cell r="B927">
            <v>0</v>
          </cell>
          <cell r="C927">
            <v>197</v>
          </cell>
          <cell r="D927">
            <v>484</v>
          </cell>
          <cell r="E927">
            <v>178</v>
          </cell>
          <cell r="F927">
            <v>859</v>
          </cell>
          <cell r="H927">
            <v>0</v>
          </cell>
          <cell r="I927">
            <v>1421</v>
          </cell>
          <cell r="J927">
            <v>4225</v>
          </cell>
          <cell r="K927">
            <v>1469</v>
          </cell>
          <cell r="L927">
            <v>7115</v>
          </cell>
          <cell r="P927">
            <v>0</v>
          </cell>
          <cell r="Q927">
            <v>211</v>
          </cell>
          <cell r="R927">
            <v>682</v>
          </cell>
          <cell r="S927">
            <v>202</v>
          </cell>
          <cell r="T927">
            <v>1094</v>
          </cell>
          <cell r="V927">
            <v>0</v>
          </cell>
          <cell r="W927">
            <v>1442</v>
          </cell>
          <cell r="X927">
            <v>5910</v>
          </cell>
          <cell r="Y927">
            <v>1660</v>
          </cell>
          <cell r="Z927">
            <v>9011</v>
          </cell>
        </row>
        <row r="928">
          <cell r="B928">
            <v>0</v>
          </cell>
          <cell r="C928">
            <v>0</v>
          </cell>
          <cell r="D928">
            <v>322</v>
          </cell>
          <cell r="E928">
            <v>0</v>
          </cell>
          <cell r="F928">
            <v>322</v>
          </cell>
          <cell r="H928">
            <v>0</v>
          </cell>
          <cell r="I928">
            <v>0</v>
          </cell>
          <cell r="J928">
            <v>2733</v>
          </cell>
          <cell r="K928">
            <v>0</v>
          </cell>
          <cell r="L928">
            <v>2733</v>
          </cell>
          <cell r="P928">
            <v>0</v>
          </cell>
          <cell r="Q928">
            <v>0</v>
          </cell>
          <cell r="R928">
            <v>419</v>
          </cell>
          <cell r="S928">
            <v>0</v>
          </cell>
          <cell r="T928">
            <v>419</v>
          </cell>
          <cell r="V928">
            <v>0</v>
          </cell>
          <cell r="W928">
            <v>0</v>
          </cell>
          <cell r="X928">
            <v>3557</v>
          </cell>
          <cell r="Y928">
            <v>0</v>
          </cell>
          <cell r="Z928">
            <v>3557</v>
          </cell>
        </row>
        <row r="929"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</row>
        <row r="930">
          <cell r="B930">
            <v>0</v>
          </cell>
          <cell r="C930">
            <v>0</v>
          </cell>
          <cell r="D930">
            <v>589</v>
          </cell>
          <cell r="E930">
            <v>218</v>
          </cell>
          <cell r="F930">
            <v>807</v>
          </cell>
          <cell r="H930">
            <v>0</v>
          </cell>
          <cell r="I930">
            <v>3</v>
          </cell>
          <cell r="J930">
            <v>4777</v>
          </cell>
          <cell r="K930">
            <v>1830</v>
          </cell>
          <cell r="L930">
            <v>6610</v>
          </cell>
          <cell r="P930">
            <v>0</v>
          </cell>
          <cell r="Q930">
            <v>0</v>
          </cell>
          <cell r="R930">
            <v>777</v>
          </cell>
          <cell r="S930">
            <v>248</v>
          </cell>
          <cell r="T930">
            <v>1025</v>
          </cell>
          <cell r="V930">
            <v>0</v>
          </cell>
          <cell r="W930">
            <v>0</v>
          </cell>
          <cell r="X930">
            <v>6421</v>
          </cell>
          <cell r="Y930">
            <v>2097</v>
          </cell>
          <cell r="Z930">
            <v>8518</v>
          </cell>
        </row>
        <row r="931">
          <cell r="B931">
            <v>0</v>
          </cell>
          <cell r="C931">
            <v>25</v>
          </cell>
          <cell r="D931">
            <v>26</v>
          </cell>
          <cell r="E931">
            <v>0</v>
          </cell>
          <cell r="F931">
            <v>50</v>
          </cell>
          <cell r="H931">
            <v>0</v>
          </cell>
          <cell r="I931">
            <v>169</v>
          </cell>
          <cell r="J931">
            <v>184</v>
          </cell>
          <cell r="K931">
            <v>0</v>
          </cell>
          <cell r="L931">
            <v>353</v>
          </cell>
          <cell r="P931">
            <v>0</v>
          </cell>
          <cell r="Q931">
            <v>28</v>
          </cell>
          <cell r="R931">
            <v>25</v>
          </cell>
          <cell r="S931">
            <v>0</v>
          </cell>
          <cell r="T931">
            <v>53</v>
          </cell>
          <cell r="V931">
            <v>0</v>
          </cell>
          <cell r="W931">
            <v>192</v>
          </cell>
          <cell r="X931">
            <v>171</v>
          </cell>
          <cell r="Y931">
            <v>0</v>
          </cell>
          <cell r="Z931">
            <v>363</v>
          </cell>
        </row>
        <row r="932">
          <cell r="B932">
            <v>0</v>
          </cell>
          <cell r="C932">
            <v>93</v>
          </cell>
          <cell r="D932">
            <v>107</v>
          </cell>
          <cell r="E932">
            <v>230</v>
          </cell>
          <cell r="F932">
            <v>430</v>
          </cell>
          <cell r="H932">
            <v>0</v>
          </cell>
          <cell r="I932">
            <v>662</v>
          </cell>
          <cell r="J932">
            <v>942</v>
          </cell>
          <cell r="K932">
            <v>2016</v>
          </cell>
          <cell r="L932">
            <v>3620</v>
          </cell>
          <cell r="P932">
            <v>0</v>
          </cell>
          <cell r="Q932">
            <v>98</v>
          </cell>
          <cell r="R932">
            <v>63</v>
          </cell>
          <cell r="S932">
            <v>258</v>
          </cell>
          <cell r="T932">
            <v>419</v>
          </cell>
          <cell r="V932">
            <v>0</v>
          </cell>
          <cell r="W932">
            <v>670</v>
          </cell>
          <cell r="X932">
            <v>431</v>
          </cell>
          <cell r="Y932">
            <v>2263</v>
          </cell>
          <cell r="Z932">
            <v>3364</v>
          </cell>
        </row>
        <row r="933">
          <cell r="B933">
            <v>0</v>
          </cell>
          <cell r="C933">
            <v>0</v>
          </cell>
          <cell r="D933">
            <v>23</v>
          </cell>
          <cell r="E933">
            <v>0</v>
          </cell>
          <cell r="F933">
            <v>23</v>
          </cell>
          <cell r="H933">
            <v>0</v>
          </cell>
          <cell r="I933">
            <v>5</v>
          </cell>
          <cell r="J933">
            <v>160</v>
          </cell>
          <cell r="K933">
            <v>0</v>
          </cell>
          <cell r="L933">
            <v>165</v>
          </cell>
          <cell r="P933">
            <v>0</v>
          </cell>
          <cell r="Q933">
            <v>0</v>
          </cell>
          <cell r="R933">
            <v>23</v>
          </cell>
          <cell r="S933">
            <v>0</v>
          </cell>
          <cell r="T933">
            <v>23</v>
          </cell>
          <cell r="V933">
            <v>0</v>
          </cell>
          <cell r="W933">
            <v>0</v>
          </cell>
          <cell r="X933">
            <v>157</v>
          </cell>
          <cell r="Y933">
            <v>0</v>
          </cell>
          <cell r="Z933">
            <v>157</v>
          </cell>
        </row>
        <row r="934"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</row>
        <row r="935">
          <cell r="B935">
            <v>0</v>
          </cell>
          <cell r="C935">
            <v>26</v>
          </cell>
          <cell r="D935">
            <v>6</v>
          </cell>
          <cell r="E935">
            <v>0</v>
          </cell>
          <cell r="F935">
            <v>31</v>
          </cell>
          <cell r="H935">
            <v>0</v>
          </cell>
          <cell r="I935">
            <v>179</v>
          </cell>
          <cell r="J935">
            <v>47</v>
          </cell>
          <cell r="K935">
            <v>0</v>
          </cell>
          <cell r="L935">
            <v>226</v>
          </cell>
          <cell r="P935">
            <v>0</v>
          </cell>
          <cell r="Q935">
            <v>28</v>
          </cell>
          <cell r="R935">
            <v>4</v>
          </cell>
          <cell r="S935">
            <v>0</v>
          </cell>
          <cell r="T935">
            <v>32</v>
          </cell>
          <cell r="V935">
            <v>0</v>
          </cell>
          <cell r="W935">
            <v>194</v>
          </cell>
          <cell r="X935">
            <v>26</v>
          </cell>
          <cell r="Y935">
            <v>0</v>
          </cell>
          <cell r="Z935">
            <v>220</v>
          </cell>
        </row>
        <row r="936">
          <cell r="B936">
            <v>0</v>
          </cell>
          <cell r="C936">
            <v>4</v>
          </cell>
          <cell r="D936">
            <v>0</v>
          </cell>
          <cell r="E936">
            <v>0</v>
          </cell>
          <cell r="F936">
            <v>4</v>
          </cell>
          <cell r="H936">
            <v>0</v>
          </cell>
          <cell r="I936">
            <v>29</v>
          </cell>
          <cell r="J936">
            <v>2</v>
          </cell>
          <cell r="K936">
            <v>0</v>
          </cell>
          <cell r="L936">
            <v>30</v>
          </cell>
          <cell r="P936">
            <v>0</v>
          </cell>
          <cell r="Q936">
            <v>5</v>
          </cell>
          <cell r="R936">
            <v>0</v>
          </cell>
          <cell r="S936">
            <v>0</v>
          </cell>
          <cell r="T936">
            <v>5</v>
          </cell>
          <cell r="V936">
            <v>0</v>
          </cell>
          <cell r="W936">
            <v>32</v>
          </cell>
          <cell r="X936">
            <v>0</v>
          </cell>
          <cell r="Y936">
            <v>0</v>
          </cell>
          <cell r="Z936">
            <v>32</v>
          </cell>
        </row>
        <row r="937"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</row>
        <row r="938"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</row>
        <row r="939"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</row>
        <row r="940"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</row>
        <row r="941">
          <cell r="B941">
            <v>0</v>
          </cell>
          <cell r="C941">
            <v>22</v>
          </cell>
          <cell r="D941">
            <v>9</v>
          </cell>
          <cell r="E941">
            <v>0</v>
          </cell>
          <cell r="F941">
            <v>32</v>
          </cell>
          <cell r="H941">
            <v>0</v>
          </cell>
          <cell r="I941">
            <v>205</v>
          </cell>
          <cell r="J941">
            <v>98</v>
          </cell>
          <cell r="K941">
            <v>0</v>
          </cell>
          <cell r="L941">
            <v>303</v>
          </cell>
          <cell r="P941">
            <v>0</v>
          </cell>
          <cell r="Q941">
            <v>30</v>
          </cell>
          <cell r="R941">
            <v>0</v>
          </cell>
          <cell r="S941">
            <v>0</v>
          </cell>
          <cell r="T941">
            <v>30</v>
          </cell>
          <cell r="V941">
            <v>0</v>
          </cell>
          <cell r="W941">
            <v>271</v>
          </cell>
          <cell r="X941">
            <v>0</v>
          </cell>
          <cell r="Y941">
            <v>0</v>
          </cell>
          <cell r="Z941">
            <v>271</v>
          </cell>
        </row>
        <row r="942"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</row>
        <row r="943"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</row>
        <row r="944"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</row>
        <row r="945"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</row>
        <row r="946"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</row>
        <row r="947"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</row>
        <row r="948"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</row>
        <row r="949"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</row>
        <row r="950"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</row>
        <row r="951">
          <cell r="B951">
            <v>0</v>
          </cell>
          <cell r="C951">
            <v>0</v>
          </cell>
          <cell r="D951">
            <v>6</v>
          </cell>
          <cell r="E951">
            <v>18</v>
          </cell>
          <cell r="F951">
            <v>25</v>
          </cell>
          <cell r="H951">
            <v>0</v>
          </cell>
          <cell r="I951">
            <v>0</v>
          </cell>
          <cell r="J951">
            <v>74</v>
          </cell>
          <cell r="K951">
            <v>380</v>
          </cell>
          <cell r="L951">
            <v>454</v>
          </cell>
          <cell r="P951">
            <v>0</v>
          </cell>
          <cell r="Q951">
            <v>0</v>
          </cell>
          <cell r="R951">
            <v>0</v>
          </cell>
          <cell r="S951">
            <v>3</v>
          </cell>
          <cell r="T951">
            <v>3</v>
          </cell>
          <cell r="V951">
            <v>0</v>
          </cell>
          <cell r="W951">
            <v>0</v>
          </cell>
          <cell r="X951">
            <v>0</v>
          </cell>
          <cell r="Y951">
            <v>304</v>
          </cell>
          <cell r="Z951">
            <v>304</v>
          </cell>
        </row>
        <row r="952">
          <cell r="B952">
            <v>0</v>
          </cell>
          <cell r="C952">
            <v>0</v>
          </cell>
          <cell r="D952">
            <v>9</v>
          </cell>
          <cell r="E952">
            <v>0</v>
          </cell>
          <cell r="F952">
            <v>9</v>
          </cell>
          <cell r="H952">
            <v>0</v>
          </cell>
          <cell r="I952">
            <v>0</v>
          </cell>
          <cell r="J952">
            <v>135</v>
          </cell>
          <cell r="K952">
            <v>0</v>
          </cell>
          <cell r="L952">
            <v>135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V952">
            <v>0</v>
          </cell>
          <cell r="W952">
            <v>0</v>
          </cell>
          <cell r="X952">
            <v>93</v>
          </cell>
          <cell r="Y952">
            <v>0</v>
          </cell>
          <cell r="Z952">
            <v>93</v>
          </cell>
        </row>
        <row r="953">
          <cell r="B953">
            <v>0</v>
          </cell>
          <cell r="C953">
            <v>0</v>
          </cell>
          <cell r="D953">
            <v>32</v>
          </cell>
          <cell r="E953">
            <v>0</v>
          </cell>
          <cell r="F953">
            <v>32</v>
          </cell>
          <cell r="H953">
            <v>0</v>
          </cell>
          <cell r="I953">
            <v>0</v>
          </cell>
          <cell r="J953">
            <v>271</v>
          </cell>
          <cell r="K953">
            <v>0</v>
          </cell>
          <cell r="L953">
            <v>271</v>
          </cell>
          <cell r="P953">
            <v>0</v>
          </cell>
          <cell r="Q953">
            <v>0</v>
          </cell>
          <cell r="R953">
            <v>46</v>
          </cell>
          <cell r="S953">
            <v>0</v>
          </cell>
          <cell r="T953">
            <v>46</v>
          </cell>
          <cell r="V953">
            <v>0</v>
          </cell>
          <cell r="W953">
            <v>0</v>
          </cell>
          <cell r="X953">
            <v>401</v>
          </cell>
          <cell r="Y953">
            <v>0</v>
          </cell>
          <cell r="Z953">
            <v>401</v>
          </cell>
        </row>
        <row r="954"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</row>
        <row r="955"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</row>
        <row r="956">
          <cell r="B956">
            <v>0</v>
          </cell>
          <cell r="C956">
            <v>4</v>
          </cell>
          <cell r="D956">
            <v>13</v>
          </cell>
          <cell r="E956">
            <v>16</v>
          </cell>
          <cell r="F956">
            <v>33</v>
          </cell>
          <cell r="H956">
            <v>0</v>
          </cell>
          <cell r="I956">
            <v>28</v>
          </cell>
          <cell r="J956">
            <v>98</v>
          </cell>
          <cell r="K956">
            <v>141</v>
          </cell>
          <cell r="L956">
            <v>267</v>
          </cell>
          <cell r="P956">
            <v>0</v>
          </cell>
          <cell r="Q956">
            <v>4</v>
          </cell>
          <cell r="R956">
            <v>13</v>
          </cell>
          <cell r="S956">
            <v>19</v>
          </cell>
          <cell r="T956">
            <v>36</v>
          </cell>
          <cell r="V956">
            <v>0</v>
          </cell>
          <cell r="W956">
            <v>28</v>
          </cell>
          <cell r="X956">
            <v>87</v>
          </cell>
          <cell r="Y956">
            <v>169</v>
          </cell>
          <cell r="Z956">
            <v>284</v>
          </cell>
        </row>
        <row r="957">
          <cell r="B957">
            <v>0</v>
          </cell>
          <cell r="C957">
            <v>0</v>
          </cell>
          <cell r="D957">
            <v>68</v>
          </cell>
          <cell r="E957">
            <v>11</v>
          </cell>
          <cell r="F957">
            <v>79</v>
          </cell>
          <cell r="H957">
            <v>0</v>
          </cell>
          <cell r="I957">
            <v>0</v>
          </cell>
          <cell r="J957">
            <v>1517</v>
          </cell>
          <cell r="K957">
            <v>98</v>
          </cell>
          <cell r="L957">
            <v>1615</v>
          </cell>
          <cell r="P957">
            <v>0</v>
          </cell>
          <cell r="Q957">
            <v>0</v>
          </cell>
          <cell r="R957">
            <v>4</v>
          </cell>
          <cell r="S957">
            <v>13</v>
          </cell>
          <cell r="T957">
            <v>17</v>
          </cell>
          <cell r="V957">
            <v>0</v>
          </cell>
          <cell r="W957">
            <v>0</v>
          </cell>
          <cell r="X957">
            <v>1178</v>
          </cell>
          <cell r="Y957">
            <v>114</v>
          </cell>
          <cell r="Z957">
            <v>1292</v>
          </cell>
        </row>
        <row r="958"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</row>
        <row r="959">
          <cell r="B959">
            <v>0</v>
          </cell>
          <cell r="C959">
            <v>0</v>
          </cell>
          <cell r="D959">
            <v>29</v>
          </cell>
          <cell r="E959">
            <v>0</v>
          </cell>
          <cell r="F959">
            <v>29</v>
          </cell>
          <cell r="H959">
            <v>0</v>
          </cell>
          <cell r="I959">
            <v>0</v>
          </cell>
          <cell r="J959">
            <v>238</v>
          </cell>
          <cell r="K959">
            <v>0</v>
          </cell>
          <cell r="L959">
            <v>238</v>
          </cell>
          <cell r="P959">
            <v>0</v>
          </cell>
          <cell r="Q959">
            <v>0</v>
          </cell>
          <cell r="R959">
            <v>41</v>
          </cell>
          <cell r="S959">
            <v>0</v>
          </cell>
          <cell r="T959">
            <v>41</v>
          </cell>
          <cell r="V959">
            <v>0</v>
          </cell>
          <cell r="W959">
            <v>0</v>
          </cell>
          <cell r="X959">
            <v>343</v>
          </cell>
          <cell r="Y959">
            <v>0</v>
          </cell>
          <cell r="Z959">
            <v>343</v>
          </cell>
        </row>
        <row r="960">
          <cell r="B960">
            <v>0</v>
          </cell>
          <cell r="C960">
            <v>0</v>
          </cell>
          <cell r="D960">
            <v>16</v>
          </cell>
          <cell r="E960">
            <v>43</v>
          </cell>
          <cell r="F960">
            <v>59</v>
          </cell>
          <cell r="H960">
            <v>0</v>
          </cell>
          <cell r="I960">
            <v>0</v>
          </cell>
          <cell r="J960">
            <v>150</v>
          </cell>
          <cell r="K960">
            <v>790</v>
          </cell>
          <cell r="L960">
            <v>940</v>
          </cell>
          <cell r="P960">
            <v>0</v>
          </cell>
          <cell r="Q960">
            <v>0</v>
          </cell>
          <cell r="R960">
            <v>0</v>
          </cell>
          <cell r="S960">
            <v>4</v>
          </cell>
          <cell r="T960">
            <v>4</v>
          </cell>
          <cell r="V960">
            <v>0</v>
          </cell>
          <cell r="W960">
            <v>0</v>
          </cell>
          <cell r="X960">
            <v>0</v>
          </cell>
          <cell r="Y960">
            <v>638</v>
          </cell>
          <cell r="Z960">
            <v>638</v>
          </cell>
        </row>
        <row r="961"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</row>
        <row r="962"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</row>
        <row r="963"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</row>
        <row r="964"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</row>
        <row r="965">
          <cell r="B965">
            <v>0</v>
          </cell>
          <cell r="C965">
            <v>0</v>
          </cell>
          <cell r="D965">
            <v>4</v>
          </cell>
          <cell r="E965">
            <v>0</v>
          </cell>
          <cell r="F965">
            <v>5</v>
          </cell>
          <cell r="H965">
            <v>0</v>
          </cell>
          <cell r="I965">
            <v>0</v>
          </cell>
          <cell r="J965">
            <v>38</v>
          </cell>
          <cell r="K965">
            <v>2</v>
          </cell>
          <cell r="L965">
            <v>40</v>
          </cell>
          <cell r="P965">
            <v>0</v>
          </cell>
          <cell r="Q965">
            <v>0</v>
          </cell>
          <cell r="R965">
            <v>4</v>
          </cell>
          <cell r="S965">
            <v>0</v>
          </cell>
          <cell r="T965">
            <v>5</v>
          </cell>
          <cell r="V965">
            <v>0</v>
          </cell>
          <cell r="W965">
            <v>0</v>
          </cell>
          <cell r="X965">
            <v>37</v>
          </cell>
          <cell r="Y965">
            <v>4</v>
          </cell>
          <cell r="Z965">
            <v>41</v>
          </cell>
        </row>
        <row r="966"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</row>
        <row r="967"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</row>
        <row r="968">
          <cell r="B968">
            <v>0</v>
          </cell>
          <cell r="C968">
            <v>0</v>
          </cell>
          <cell r="D968">
            <v>78</v>
          </cell>
          <cell r="E968">
            <v>94</v>
          </cell>
          <cell r="F968">
            <v>172</v>
          </cell>
          <cell r="H968">
            <v>0</v>
          </cell>
          <cell r="I968">
            <v>0</v>
          </cell>
          <cell r="J968">
            <v>1449</v>
          </cell>
          <cell r="K968">
            <v>1867</v>
          </cell>
          <cell r="L968">
            <v>3315</v>
          </cell>
          <cell r="P968">
            <v>0</v>
          </cell>
          <cell r="Q968">
            <v>0</v>
          </cell>
          <cell r="R968">
            <v>9</v>
          </cell>
          <cell r="S968">
            <v>9</v>
          </cell>
          <cell r="T968">
            <v>18</v>
          </cell>
          <cell r="V968">
            <v>0</v>
          </cell>
          <cell r="W968">
            <v>0</v>
          </cell>
          <cell r="X968">
            <v>1202</v>
          </cell>
          <cell r="Y968">
            <v>1473</v>
          </cell>
          <cell r="Z968">
            <v>2674</v>
          </cell>
        </row>
        <row r="969">
          <cell r="B969">
            <v>0</v>
          </cell>
          <cell r="C969">
            <v>0</v>
          </cell>
          <cell r="D969">
            <v>14</v>
          </cell>
          <cell r="E969">
            <v>19</v>
          </cell>
          <cell r="F969">
            <v>32</v>
          </cell>
          <cell r="H969">
            <v>0</v>
          </cell>
          <cell r="I969">
            <v>0</v>
          </cell>
          <cell r="J969">
            <v>295</v>
          </cell>
          <cell r="K969">
            <v>163</v>
          </cell>
          <cell r="L969">
            <v>458</v>
          </cell>
          <cell r="P969">
            <v>0</v>
          </cell>
          <cell r="Q969">
            <v>0</v>
          </cell>
          <cell r="R969">
            <v>1</v>
          </cell>
          <cell r="S969">
            <v>22</v>
          </cell>
          <cell r="T969">
            <v>22</v>
          </cell>
          <cell r="V969">
            <v>0</v>
          </cell>
          <cell r="W969">
            <v>0</v>
          </cell>
          <cell r="X969">
            <v>224</v>
          </cell>
          <cell r="Y969">
            <v>189</v>
          </cell>
          <cell r="Z969">
            <v>414</v>
          </cell>
        </row>
        <row r="970">
          <cell r="B970">
            <v>0</v>
          </cell>
          <cell r="C970">
            <v>0</v>
          </cell>
          <cell r="D970">
            <v>1</v>
          </cell>
          <cell r="E970">
            <v>0</v>
          </cell>
          <cell r="F970">
            <v>1</v>
          </cell>
          <cell r="H970">
            <v>0</v>
          </cell>
          <cell r="I970">
            <v>0</v>
          </cell>
          <cell r="J970">
            <v>13</v>
          </cell>
          <cell r="K970">
            <v>0</v>
          </cell>
          <cell r="L970">
            <v>13</v>
          </cell>
          <cell r="P970">
            <v>0</v>
          </cell>
          <cell r="Q970">
            <v>0</v>
          </cell>
          <cell r="R970">
            <v>2</v>
          </cell>
          <cell r="S970">
            <v>0</v>
          </cell>
          <cell r="T970">
            <v>2</v>
          </cell>
          <cell r="V970">
            <v>0</v>
          </cell>
          <cell r="W970">
            <v>0</v>
          </cell>
          <cell r="X970">
            <v>21</v>
          </cell>
          <cell r="Y970">
            <v>0</v>
          </cell>
          <cell r="Z970">
            <v>21</v>
          </cell>
        </row>
        <row r="971">
          <cell r="B971">
            <v>0</v>
          </cell>
          <cell r="C971">
            <v>3</v>
          </cell>
          <cell r="D971">
            <v>35</v>
          </cell>
          <cell r="E971">
            <v>71</v>
          </cell>
          <cell r="F971">
            <v>109</v>
          </cell>
          <cell r="H971">
            <v>0</v>
          </cell>
          <cell r="I971">
            <v>26</v>
          </cell>
          <cell r="J971">
            <v>396</v>
          </cell>
          <cell r="K971">
            <v>1128</v>
          </cell>
          <cell r="L971">
            <v>1550</v>
          </cell>
          <cell r="P971">
            <v>0</v>
          </cell>
          <cell r="Q971">
            <v>0</v>
          </cell>
          <cell r="R971">
            <v>0</v>
          </cell>
          <cell r="S971">
            <v>4</v>
          </cell>
          <cell r="T971">
            <v>4</v>
          </cell>
          <cell r="V971">
            <v>0</v>
          </cell>
          <cell r="W971">
            <v>0</v>
          </cell>
          <cell r="X971">
            <v>0</v>
          </cell>
          <cell r="Y971">
            <v>645</v>
          </cell>
          <cell r="Z971">
            <v>645</v>
          </cell>
        </row>
        <row r="972">
          <cell r="B972">
            <v>0</v>
          </cell>
          <cell r="C972">
            <v>11</v>
          </cell>
          <cell r="D972">
            <v>167</v>
          </cell>
          <cell r="E972">
            <v>46</v>
          </cell>
          <cell r="F972">
            <v>224</v>
          </cell>
          <cell r="H972">
            <v>0</v>
          </cell>
          <cell r="I972">
            <v>256</v>
          </cell>
          <cell r="J972">
            <v>4622</v>
          </cell>
          <cell r="K972">
            <v>470</v>
          </cell>
          <cell r="L972">
            <v>5348</v>
          </cell>
          <cell r="P972">
            <v>0</v>
          </cell>
          <cell r="Q972">
            <v>2</v>
          </cell>
          <cell r="R972">
            <v>40</v>
          </cell>
          <cell r="S972">
            <v>39</v>
          </cell>
          <cell r="T972">
            <v>81</v>
          </cell>
          <cell r="V972">
            <v>0</v>
          </cell>
          <cell r="W972">
            <v>303</v>
          </cell>
          <cell r="X972">
            <v>5160</v>
          </cell>
          <cell r="Y972">
            <v>374</v>
          </cell>
          <cell r="Z972">
            <v>5836</v>
          </cell>
        </row>
        <row r="973">
          <cell r="B973">
            <v>0</v>
          </cell>
          <cell r="C973">
            <v>0</v>
          </cell>
          <cell r="D973">
            <v>2</v>
          </cell>
          <cell r="E973">
            <v>0</v>
          </cell>
          <cell r="F973">
            <v>2</v>
          </cell>
          <cell r="H973">
            <v>0</v>
          </cell>
          <cell r="I973">
            <v>0</v>
          </cell>
          <cell r="J973">
            <v>15</v>
          </cell>
          <cell r="K973">
            <v>0</v>
          </cell>
          <cell r="L973">
            <v>15</v>
          </cell>
          <cell r="P973">
            <v>0</v>
          </cell>
          <cell r="Q973">
            <v>0</v>
          </cell>
          <cell r="R973">
            <v>2</v>
          </cell>
          <cell r="S973">
            <v>0</v>
          </cell>
          <cell r="T973">
            <v>2</v>
          </cell>
          <cell r="V973">
            <v>0</v>
          </cell>
          <cell r="W973">
            <v>0</v>
          </cell>
          <cell r="X973">
            <v>15</v>
          </cell>
          <cell r="Y973">
            <v>0</v>
          </cell>
          <cell r="Z973">
            <v>15</v>
          </cell>
        </row>
        <row r="974">
          <cell r="B974">
            <v>0</v>
          </cell>
          <cell r="C974">
            <v>0</v>
          </cell>
          <cell r="D974">
            <v>8</v>
          </cell>
          <cell r="E974">
            <v>0</v>
          </cell>
          <cell r="F974">
            <v>8</v>
          </cell>
          <cell r="H974">
            <v>0</v>
          </cell>
          <cell r="I974">
            <v>0</v>
          </cell>
          <cell r="J974">
            <v>57</v>
          </cell>
          <cell r="K974">
            <v>0</v>
          </cell>
          <cell r="L974">
            <v>57</v>
          </cell>
          <cell r="P974">
            <v>0</v>
          </cell>
          <cell r="Q974">
            <v>0</v>
          </cell>
          <cell r="R974">
            <v>7</v>
          </cell>
          <cell r="S974">
            <v>0</v>
          </cell>
          <cell r="T974">
            <v>7</v>
          </cell>
          <cell r="V974">
            <v>0</v>
          </cell>
          <cell r="W974">
            <v>0</v>
          </cell>
          <cell r="X974">
            <v>56</v>
          </cell>
          <cell r="Y974">
            <v>0</v>
          </cell>
          <cell r="Z974">
            <v>56</v>
          </cell>
        </row>
        <row r="975">
          <cell r="B975">
            <v>0</v>
          </cell>
          <cell r="C975">
            <v>0</v>
          </cell>
          <cell r="D975">
            <v>61</v>
          </cell>
          <cell r="E975">
            <v>0</v>
          </cell>
          <cell r="F975">
            <v>61</v>
          </cell>
          <cell r="H975">
            <v>0</v>
          </cell>
          <cell r="I975">
            <v>0</v>
          </cell>
          <cell r="J975">
            <v>448</v>
          </cell>
          <cell r="K975">
            <v>0</v>
          </cell>
          <cell r="L975">
            <v>448</v>
          </cell>
          <cell r="P975">
            <v>0</v>
          </cell>
          <cell r="Q975">
            <v>0</v>
          </cell>
          <cell r="R975">
            <v>61</v>
          </cell>
          <cell r="S975">
            <v>0</v>
          </cell>
          <cell r="T975">
            <v>61</v>
          </cell>
          <cell r="V975">
            <v>0</v>
          </cell>
          <cell r="W975">
            <v>0</v>
          </cell>
          <cell r="X975">
            <v>414</v>
          </cell>
          <cell r="Y975">
            <v>0</v>
          </cell>
          <cell r="Z975">
            <v>414</v>
          </cell>
        </row>
        <row r="976">
          <cell r="B976">
            <v>0</v>
          </cell>
          <cell r="C976">
            <v>0</v>
          </cell>
          <cell r="D976">
            <v>50</v>
          </cell>
          <cell r="E976">
            <v>0</v>
          </cell>
          <cell r="F976">
            <v>50</v>
          </cell>
          <cell r="H976">
            <v>0</v>
          </cell>
          <cell r="I976">
            <v>0</v>
          </cell>
          <cell r="J976">
            <v>324</v>
          </cell>
          <cell r="K976">
            <v>0</v>
          </cell>
          <cell r="L976">
            <v>324</v>
          </cell>
          <cell r="P976">
            <v>0</v>
          </cell>
          <cell r="Q976">
            <v>0</v>
          </cell>
          <cell r="R976">
            <v>49</v>
          </cell>
          <cell r="S976">
            <v>0</v>
          </cell>
          <cell r="T976">
            <v>49</v>
          </cell>
          <cell r="V976">
            <v>0</v>
          </cell>
          <cell r="W976">
            <v>0</v>
          </cell>
          <cell r="X976">
            <v>318</v>
          </cell>
          <cell r="Y976">
            <v>0</v>
          </cell>
          <cell r="Z976">
            <v>318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</row>
        <row r="978"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</row>
        <row r="979">
          <cell r="B979">
            <v>0</v>
          </cell>
          <cell r="C979">
            <v>0</v>
          </cell>
          <cell r="D979">
            <v>1</v>
          </cell>
          <cell r="E979">
            <v>3</v>
          </cell>
          <cell r="F979">
            <v>3</v>
          </cell>
          <cell r="H979">
            <v>0</v>
          </cell>
          <cell r="I979">
            <v>0</v>
          </cell>
          <cell r="J979">
            <v>9</v>
          </cell>
          <cell r="K979">
            <v>31</v>
          </cell>
          <cell r="L979">
            <v>40</v>
          </cell>
          <cell r="P979">
            <v>0</v>
          </cell>
          <cell r="Q979">
            <v>0</v>
          </cell>
          <cell r="R979">
            <v>0</v>
          </cell>
          <cell r="S979">
            <v>3</v>
          </cell>
          <cell r="T979">
            <v>3</v>
          </cell>
          <cell r="V979">
            <v>0</v>
          </cell>
          <cell r="W979">
            <v>0</v>
          </cell>
          <cell r="X979">
            <v>0</v>
          </cell>
          <cell r="Y979">
            <v>32</v>
          </cell>
          <cell r="Z979">
            <v>32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H980">
            <v>0</v>
          </cell>
          <cell r="I980">
            <v>0</v>
          </cell>
          <cell r="J980">
            <v>1</v>
          </cell>
          <cell r="K980">
            <v>3</v>
          </cell>
          <cell r="L980">
            <v>4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1</v>
          </cell>
          <cell r="V980">
            <v>0</v>
          </cell>
          <cell r="W980">
            <v>0</v>
          </cell>
          <cell r="X980">
            <v>1</v>
          </cell>
          <cell r="Y980">
            <v>5</v>
          </cell>
          <cell r="Z980">
            <v>6</v>
          </cell>
        </row>
        <row r="981">
          <cell r="B981">
            <v>0</v>
          </cell>
          <cell r="C981">
            <v>0</v>
          </cell>
          <cell r="D981">
            <v>61</v>
          </cell>
          <cell r="E981">
            <v>0</v>
          </cell>
          <cell r="F981">
            <v>62</v>
          </cell>
          <cell r="H981">
            <v>0</v>
          </cell>
          <cell r="I981">
            <v>0</v>
          </cell>
          <cell r="J981">
            <v>520</v>
          </cell>
          <cell r="K981">
            <v>5</v>
          </cell>
          <cell r="L981">
            <v>525</v>
          </cell>
          <cell r="P981">
            <v>0</v>
          </cell>
          <cell r="Q981">
            <v>0</v>
          </cell>
          <cell r="R981">
            <v>60</v>
          </cell>
          <cell r="S981">
            <v>1</v>
          </cell>
          <cell r="T981">
            <v>61</v>
          </cell>
          <cell r="V981">
            <v>0</v>
          </cell>
          <cell r="W981">
            <v>0</v>
          </cell>
          <cell r="X981">
            <v>509</v>
          </cell>
          <cell r="Y981">
            <v>10</v>
          </cell>
          <cell r="Z981">
            <v>519</v>
          </cell>
        </row>
        <row r="982">
          <cell r="B982">
            <v>0</v>
          </cell>
          <cell r="C982">
            <v>5</v>
          </cell>
          <cell r="D982">
            <v>23</v>
          </cell>
          <cell r="E982">
            <v>10</v>
          </cell>
          <cell r="F982">
            <v>38</v>
          </cell>
          <cell r="H982">
            <v>0</v>
          </cell>
          <cell r="I982">
            <v>52</v>
          </cell>
          <cell r="J982">
            <v>572</v>
          </cell>
          <cell r="K982">
            <v>122</v>
          </cell>
          <cell r="L982">
            <v>746</v>
          </cell>
          <cell r="P982">
            <v>0</v>
          </cell>
          <cell r="Q982">
            <v>0</v>
          </cell>
          <cell r="R982">
            <v>6</v>
          </cell>
          <cell r="S982">
            <v>11</v>
          </cell>
          <cell r="T982">
            <v>17</v>
          </cell>
          <cell r="V982">
            <v>0</v>
          </cell>
          <cell r="W982">
            <v>0</v>
          </cell>
          <cell r="X982">
            <v>652</v>
          </cell>
          <cell r="Y982">
            <v>125</v>
          </cell>
          <cell r="Z982">
            <v>776</v>
          </cell>
        </row>
        <row r="983"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</row>
        <row r="984">
          <cell r="B984">
            <v>0</v>
          </cell>
          <cell r="C984">
            <v>0</v>
          </cell>
          <cell r="D984">
            <v>614</v>
          </cell>
          <cell r="E984">
            <v>17</v>
          </cell>
          <cell r="F984">
            <v>631</v>
          </cell>
          <cell r="H984">
            <v>0</v>
          </cell>
          <cell r="I984">
            <v>0</v>
          </cell>
          <cell r="J984">
            <v>4491</v>
          </cell>
          <cell r="K984">
            <v>156</v>
          </cell>
          <cell r="L984">
            <v>4648</v>
          </cell>
          <cell r="P984">
            <v>0</v>
          </cell>
          <cell r="Q984">
            <v>0</v>
          </cell>
          <cell r="R984">
            <v>602</v>
          </cell>
          <cell r="S984">
            <v>23</v>
          </cell>
          <cell r="T984">
            <v>625</v>
          </cell>
          <cell r="V984">
            <v>0</v>
          </cell>
          <cell r="W984">
            <v>0</v>
          </cell>
          <cell r="X984">
            <v>4403</v>
          </cell>
          <cell r="Y984">
            <v>216</v>
          </cell>
          <cell r="Z984">
            <v>4620</v>
          </cell>
        </row>
        <row r="985"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</row>
        <row r="986">
          <cell r="B986">
            <v>0</v>
          </cell>
          <cell r="C986">
            <v>0</v>
          </cell>
          <cell r="D986">
            <v>765</v>
          </cell>
          <cell r="E986">
            <v>0</v>
          </cell>
          <cell r="F986">
            <v>765</v>
          </cell>
          <cell r="H986">
            <v>0</v>
          </cell>
          <cell r="I986">
            <v>0</v>
          </cell>
          <cell r="J986">
            <v>5591</v>
          </cell>
          <cell r="K986">
            <v>0</v>
          </cell>
          <cell r="L986">
            <v>5591</v>
          </cell>
          <cell r="P986">
            <v>0</v>
          </cell>
          <cell r="Q986">
            <v>0</v>
          </cell>
          <cell r="R986">
            <v>750</v>
          </cell>
          <cell r="S986">
            <v>0</v>
          </cell>
          <cell r="T986">
            <v>750</v>
          </cell>
          <cell r="V986">
            <v>0</v>
          </cell>
          <cell r="W986">
            <v>0</v>
          </cell>
          <cell r="X986">
            <v>5481</v>
          </cell>
          <cell r="Y986">
            <v>0</v>
          </cell>
          <cell r="Z986">
            <v>5481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</row>
        <row r="988">
          <cell r="B988">
            <v>0</v>
          </cell>
          <cell r="C988">
            <v>0</v>
          </cell>
          <cell r="D988">
            <v>922</v>
          </cell>
          <cell r="E988">
            <v>0</v>
          </cell>
          <cell r="F988">
            <v>922</v>
          </cell>
          <cell r="H988">
            <v>0</v>
          </cell>
          <cell r="I988">
            <v>0</v>
          </cell>
          <cell r="J988">
            <v>7659</v>
          </cell>
          <cell r="K988">
            <v>0</v>
          </cell>
          <cell r="L988">
            <v>7659</v>
          </cell>
          <cell r="P988">
            <v>0</v>
          </cell>
          <cell r="Q988">
            <v>0</v>
          </cell>
          <cell r="R988">
            <v>904</v>
          </cell>
          <cell r="S988">
            <v>0</v>
          </cell>
          <cell r="T988">
            <v>904</v>
          </cell>
          <cell r="V988">
            <v>0</v>
          </cell>
          <cell r="W988">
            <v>0</v>
          </cell>
          <cell r="X988">
            <v>7508</v>
          </cell>
          <cell r="Y988">
            <v>0</v>
          </cell>
          <cell r="Z988">
            <v>7508</v>
          </cell>
        </row>
        <row r="991"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</row>
        <row r="992"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</row>
        <row r="994"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</row>
        <row r="995"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H995">
            <v>0</v>
          </cell>
          <cell r="I995">
            <v>0</v>
          </cell>
          <cell r="J995">
            <v>3</v>
          </cell>
          <cell r="K995">
            <v>0</v>
          </cell>
          <cell r="L995">
            <v>3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V995">
            <v>0</v>
          </cell>
          <cell r="W995">
            <v>0</v>
          </cell>
          <cell r="X995">
            <v>3</v>
          </cell>
          <cell r="Y995">
            <v>0</v>
          </cell>
          <cell r="Z995">
            <v>3</v>
          </cell>
        </row>
        <row r="996"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</row>
        <row r="997"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</row>
        <row r="998"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</row>
        <row r="999">
          <cell r="B999">
            <v>0</v>
          </cell>
          <cell r="C999">
            <v>0</v>
          </cell>
          <cell r="D999">
            <v>1</v>
          </cell>
          <cell r="E999">
            <v>0</v>
          </cell>
          <cell r="F999">
            <v>1</v>
          </cell>
          <cell r="H999">
            <v>0</v>
          </cell>
          <cell r="I999">
            <v>0</v>
          </cell>
          <cell r="J999">
            <v>37</v>
          </cell>
          <cell r="K999">
            <v>0</v>
          </cell>
          <cell r="L999">
            <v>38</v>
          </cell>
          <cell r="P999">
            <v>0</v>
          </cell>
          <cell r="Q999">
            <v>0</v>
          </cell>
          <cell r="R999">
            <v>1</v>
          </cell>
          <cell r="S999">
            <v>0</v>
          </cell>
          <cell r="T999">
            <v>1</v>
          </cell>
          <cell r="V999">
            <v>0</v>
          </cell>
          <cell r="W999">
            <v>0</v>
          </cell>
          <cell r="X999">
            <v>42</v>
          </cell>
          <cell r="Y999">
            <v>0</v>
          </cell>
          <cell r="Z999">
            <v>42</v>
          </cell>
        </row>
        <row r="1000">
          <cell r="B1000">
            <v>0</v>
          </cell>
          <cell r="C1000">
            <v>1</v>
          </cell>
          <cell r="D1000">
            <v>2</v>
          </cell>
          <cell r="E1000">
            <v>4</v>
          </cell>
          <cell r="F1000">
            <v>8</v>
          </cell>
          <cell r="H1000">
            <v>0</v>
          </cell>
          <cell r="I1000">
            <v>46</v>
          </cell>
          <cell r="J1000">
            <v>57</v>
          </cell>
          <cell r="K1000">
            <v>118</v>
          </cell>
          <cell r="L1000">
            <v>221</v>
          </cell>
          <cell r="P1000">
            <v>0</v>
          </cell>
          <cell r="Q1000">
            <v>2</v>
          </cell>
          <cell r="R1000">
            <v>2</v>
          </cell>
          <cell r="S1000">
            <v>5</v>
          </cell>
          <cell r="T1000">
            <v>8</v>
          </cell>
          <cell r="V1000">
            <v>0</v>
          </cell>
          <cell r="W1000">
            <v>54</v>
          </cell>
          <cell r="X1000">
            <v>65</v>
          </cell>
          <cell r="Y1000">
            <v>122</v>
          </cell>
          <cell r="Z1000">
            <v>240</v>
          </cell>
        </row>
        <row r="1001">
          <cell r="B1001">
            <v>0</v>
          </cell>
          <cell r="C1001">
            <v>0</v>
          </cell>
          <cell r="D1001">
            <v>2</v>
          </cell>
          <cell r="E1001">
            <v>0</v>
          </cell>
          <cell r="F1001">
            <v>2</v>
          </cell>
          <cell r="H1001">
            <v>0</v>
          </cell>
          <cell r="I1001">
            <v>0</v>
          </cell>
          <cell r="J1001">
            <v>57</v>
          </cell>
          <cell r="K1001">
            <v>0</v>
          </cell>
          <cell r="L1001">
            <v>57</v>
          </cell>
          <cell r="P1001">
            <v>0</v>
          </cell>
          <cell r="Q1001">
            <v>0</v>
          </cell>
          <cell r="R1001">
            <v>2</v>
          </cell>
          <cell r="S1001">
            <v>0</v>
          </cell>
          <cell r="T1001">
            <v>2</v>
          </cell>
          <cell r="V1001">
            <v>0</v>
          </cell>
          <cell r="W1001">
            <v>0</v>
          </cell>
          <cell r="X1001">
            <v>62</v>
          </cell>
          <cell r="Y1001">
            <v>0</v>
          </cell>
          <cell r="Z1001">
            <v>62</v>
          </cell>
        </row>
        <row r="1002"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</row>
        <row r="1003">
          <cell r="B1003">
            <v>0</v>
          </cell>
          <cell r="C1003">
            <v>3</v>
          </cell>
          <cell r="D1003">
            <v>9</v>
          </cell>
          <cell r="E1003">
            <v>0</v>
          </cell>
          <cell r="F1003">
            <v>11</v>
          </cell>
          <cell r="H1003">
            <v>0</v>
          </cell>
          <cell r="I1003">
            <v>90</v>
          </cell>
          <cell r="J1003">
            <v>283</v>
          </cell>
          <cell r="K1003">
            <v>0</v>
          </cell>
          <cell r="L1003">
            <v>373</v>
          </cell>
          <cell r="P1003">
            <v>0</v>
          </cell>
          <cell r="Q1003">
            <v>3</v>
          </cell>
          <cell r="R1003">
            <v>9</v>
          </cell>
          <cell r="S1003">
            <v>0</v>
          </cell>
          <cell r="T1003">
            <v>13</v>
          </cell>
          <cell r="V1003">
            <v>0</v>
          </cell>
          <cell r="W1003">
            <v>102</v>
          </cell>
          <cell r="X1003">
            <v>305</v>
          </cell>
          <cell r="Y1003">
            <v>0</v>
          </cell>
          <cell r="Z1003">
            <v>406</v>
          </cell>
        </row>
        <row r="1004">
          <cell r="B1004">
            <v>0</v>
          </cell>
          <cell r="C1004">
            <v>0</v>
          </cell>
          <cell r="D1004">
            <v>1</v>
          </cell>
          <cell r="E1004">
            <v>0</v>
          </cell>
          <cell r="F1004">
            <v>1</v>
          </cell>
          <cell r="H1004">
            <v>0</v>
          </cell>
          <cell r="I1004">
            <v>0</v>
          </cell>
          <cell r="J1004">
            <v>17</v>
          </cell>
          <cell r="K1004">
            <v>0</v>
          </cell>
          <cell r="L1004">
            <v>17</v>
          </cell>
          <cell r="P1004">
            <v>0</v>
          </cell>
          <cell r="Q1004">
            <v>0</v>
          </cell>
          <cell r="R1004">
            <v>1</v>
          </cell>
          <cell r="S1004">
            <v>0</v>
          </cell>
          <cell r="T1004">
            <v>1</v>
          </cell>
          <cell r="V1004">
            <v>0</v>
          </cell>
          <cell r="W1004">
            <v>0</v>
          </cell>
          <cell r="X1004">
            <v>19</v>
          </cell>
          <cell r="Y1004">
            <v>0</v>
          </cell>
          <cell r="Z1004">
            <v>19</v>
          </cell>
        </row>
        <row r="1005">
          <cell r="B1005">
            <v>0</v>
          </cell>
          <cell r="C1005">
            <v>0</v>
          </cell>
          <cell r="D1005">
            <v>1</v>
          </cell>
          <cell r="E1005">
            <v>0</v>
          </cell>
          <cell r="F1005">
            <v>1</v>
          </cell>
          <cell r="H1005">
            <v>0</v>
          </cell>
          <cell r="I1005">
            <v>0</v>
          </cell>
          <cell r="J1005">
            <v>43</v>
          </cell>
          <cell r="K1005">
            <v>1</v>
          </cell>
          <cell r="L1005">
            <v>44</v>
          </cell>
          <cell r="P1005">
            <v>0</v>
          </cell>
          <cell r="Q1005">
            <v>0</v>
          </cell>
          <cell r="R1005">
            <v>1</v>
          </cell>
          <cell r="S1005">
            <v>0</v>
          </cell>
          <cell r="T1005">
            <v>1</v>
          </cell>
          <cell r="V1005">
            <v>0</v>
          </cell>
          <cell r="W1005">
            <v>0</v>
          </cell>
          <cell r="X1005">
            <v>47</v>
          </cell>
          <cell r="Y1005">
            <v>1</v>
          </cell>
          <cell r="Z1005">
            <v>47</v>
          </cell>
        </row>
        <row r="1006"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</row>
        <row r="1007"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</row>
        <row r="1008"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</row>
        <row r="1009"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</row>
        <row r="1010"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</row>
        <row r="1011"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</row>
        <row r="1012"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</row>
        <row r="1013"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</row>
        <row r="1014"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</row>
        <row r="1015"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</row>
        <row r="1016"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</row>
        <row r="1017"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</row>
        <row r="1018"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</row>
        <row r="1019"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</row>
        <row r="1020"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</row>
        <row r="1023"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</row>
        <row r="1024"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</row>
        <row r="1025"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H1025">
            <v>0</v>
          </cell>
          <cell r="I1025">
            <v>0</v>
          </cell>
          <cell r="J1025">
            <v>1</v>
          </cell>
          <cell r="K1025">
            <v>0</v>
          </cell>
          <cell r="L1025">
            <v>1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V1025">
            <v>0</v>
          </cell>
          <cell r="W1025">
            <v>0</v>
          </cell>
          <cell r="X1025">
            <v>1</v>
          </cell>
          <cell r="Y1025">
            <v>0</v>
          </cell>
          <cell r="Z1025">
            <v>1</v>
          </cell>
        </row>
        <row r="1026"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H1026">
            <v>0</v>
          </cell>
          <cell r="I1026">
            <v>0</v>
          </cell>
          <cell r="J1026">
            <v>3</v>
          </cell>
          <cell r="K1026">
            <v>0</v>
          </cell>
          <cell r="L1026">
            <v>3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V1026">
            <v>0</v>
          </cell>
          <cell r="W1026">
            <v>0</v>
          </cell>
          <cell r="X1026">
            <v>4</v>
          </cell>
          <cell r="Y1026">
            <v>0</v>
          </cell>
          <cell r="Z1026">
            <v>4</v>
          </cell>
        </row>
        <row r="1027"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H1029">
            <v>0</v>
          </cell>
          <cell r="I1029">
            <v>3</v>
          </cell>
          <cell r="J1029">
            <v>10</v>
          </cell>
          <cell r="K1029">
            <v>0</v>
          </cell>
          <cell r="L1029">
            <v>12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V1029">
            <v>0</v>
          </cell>
          <cell r="W1029">
            <v>3</v>
          </cell>
          <cell r="X1029">
            <v>11</v>
          </cell>
          <cell r="Y1029">
            <v>0</v>
          </cell>
          <cell r="Z1029">
            <v>14</v>
          </cell>
        </row>
        <row r="1030">
          <cell r="B1030">
            <v>0</v>
          </cell>
          <cell r="C1030">
            <v>0</v>
          </cell>
          <cell r="D1030">
            <v>1</v>
          </cell>
          <cell r="E1030">
            <v>0</v>
          </cell>
          <cell r="F1030">
            <v>1</v>
          </cell>
          <cell r="H1030">
            <v>0</v>
          </cell>
          <cell r="I1030">
            <v>0</v>
          </cell>
          <cell r="J1030">
            <v>145</v>
          </cell>
          <cell r="K1030">
            <v>0</v>
          </cell>
          <cell r="L1030">
            <v>145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V1030">
            <v>0</v>
          </cell>
          <cell r="W1030">
            <v>0</v>
          </cell>
          <cell r="X1030">
            <v>143</v>
          </cell>
          <cell r="Y1030">
            <v>0</v>
          </cell>
          <cell r="Z1030">
            <v>143</v>
          </cell>
        </row>
        <row r="1031"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</row>
        <row r="1032"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H1032">
            <v>0</v>
          </cell>
          <cell r="I1032">
            <v>0</v>
          </cell>
          <cell r="J1032">
            <v>3</v>
          </cell>
          <cell r="K1032">
            <v>0</v>
          </cell>
          <cell r="L1032">
            <v>3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V1032">
            <v>0</v>
          </cell>
          <cell r="W1032">
            <v>0</v>
          </cell>
          <cell r="X1032">
            <v>3</v>
          </cell>
          <cell r="Y1032">
            <v>0</v>
          </cell>
          <cell r="Z1032">
            <v>3</v>
          </cell>
        </row>
        <row r="1033"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</row>
        <row r="1034"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</row>
        <row r="1035"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</row>
        <row r="1037"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</row>
        <row r="1038"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H1038">
            <v>0</v>
          </cell>
          <cell r="I1038">
            <v>0</v>
          </cell>
          <cell r="J1038">
            <v>3</v>
          </cell>
          <cell r="K1038">
            <v>0</v>
          </cell>
          <cell r="L1038">
            <v>3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V1038">
            <v>0</v>
          </cell>
          <cell r="W1038">
            <v>0</v>
          </cell>
          <cell r="X1038">
            <v>3</v>
          </cell>
          <cell r="Y1038">
            <v>0</v>
          </cell>
          <cell r="Z1038">
            <v>3</v>
          </cell>
        </row>
        <row r="1039"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</row>
        <row r="1040"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</row>
        <row r="1041">
          <cell r="B1041">
            <v>0</v>
          </cell>
          <cell r="C1041">
            <v>0</v>
          </cell>
          <cell r="D1041">
            <v>1</v>
          </cell>
          <cell r="E1041">
            <v>0</v>
          </cell>
          <cell r="F1041">
            <v>1</v>
          </cell>
          <cell r="H1041">
            <v>0</v>
          </cell>
          <cell r="I1041">
            <v>0</v>
          </cell>
          <cell r="J1041">
            <v>71</v>
          </cell>
          <cell r="K1041">
            <v>5</v>
          </cell>
          <cell r="L1041">
            <v>76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V1041">
            <v>0</v>
          </cell>
          <cell r="W1041">
            <v>0</v>
          </cell>
          <cell r="X1041">
            <v>71</v>
          </cell>
          <cell r="Y1041">
            <v>5</v>
          </cell>
          <cell r="Z1041">
            <v>76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H1042">
            <v>0</v>
          </cell>
          <cell r="I1042">
            <v>0</v>
          </cell>
          <cell r="J1042">
            <v>28</v>
          </cell>
          <cell r="K1042">
            <v>0</v>
          </cell>
          <cell r="L1042">
            <v>28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V1042">
            <v>0</v>
          </cell>
          <cell r="W1042">
            <v>0</v>
          </cell>
          <cell r="X1042">
            <v>27</v>
          </cell>
          <cell r="Y1042">
            <v>0</v>
          </cell>
          <cell r="Z1042">
            <v>27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H1043">
            <v>0</v>
          </cell>
          <cell r="I1043">
            <v>0</v>
          </cell>
          <cell r="J1043">
            <v>1</v>
          </cell>
          <cell r="K1043">
            <v>0</v>
          </cell>
          <cell r="L1043">
            <v>1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V1043">
            <v>0</v>
          </cell>
          <cell r="W1043">
            <v>0</v>
          </cell>
          <cell r="X1043">
            <v>1</v>
          </cell>
          <cell r="Y1043">
            <v>0</v>
          </cell>
          <cell r="Z1043">
            <v>1</v>
          </cell>
        </row>
        <row r="1044">
          <cell r="B1044">
            <v>0</v>
          </cell>
          <cell r="C1044">
            <v>0</v>
          </cell>
          <cell r="D1044">
            <v>1</v>
          </cell>
          <cell r="E1044">
            <v>0</v>
          </cell>
          <cell r="F1044">
            <v>1</v>
          </cell>
          <cell r="H1044">
            <v>0</v>
          </cell>
          <cell r="I1044">
            <v>0</v>
          </cell>
          <cell r="J1044">
            <v>114</v>
          </cell>
          <cell r="K1044">
            <v>17</v>
          </cell>
          <cell r="L1044">
            <v>131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V1044">
            <v>0</v>
          </cell>
          <cell r="W1044">
            <v>0</v>
          </cell>
          <cell r="X1044">
            <v>121</v>
          </cell>
          <cell r="Y1044">
            <v>10</v>
          </cell>
          <cell r="Z1044">
            <v>131</v>
          </cell>
        </row>
        <row r="1045">
          <cell r="B1045">
            <v>0</v>
          </cell>
          <cell r="C1045">
            <v>0</v>
          </cell>
          <cell r="D1045">
            <v>4</v>
          </cell>
          <cell r="E1045">
            <v>1</v>
          </cell>
          <cell r="F1045">
            <v>5</v>
          </cell>
          <cell r="H1045">
            <v>0</v>
          </cell>
          <cell r="I1045">
            <v>3</v>
          </cell>
          <cell r="J1045">
            <v>627</v>
          </cell>
          <cell r="K1045">
            <v>23</v>
          </cell>
          <cell r="L1045">
            <v>653</v>
          </cell>
          <cell r="P1045">
            <v>0</v>
          </cell>
          <cell r="Q1045">
            <v>0</v>
          </cell>
          <cell r="R1045">
            <v>1</v>
          </cell>
          <cell r="S1045">
            <v>1</v>
          </cell>
          <cell r="T1045">
            <v>2</v>
          </cell>
          <cell r="V1045">
            <v>0</v>
          </cell>
          <cell r="W1045">
            <v>3</v>
          </cell>
          <cell r="X1045">
            <v>683</v>
          </cell>
          <cell r="Y1045">
            <v>23</v>
          </cell>
          <cell r="Z1045">
            <v>710</v>
          </cell>
        </row>
        <row r="1046"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6</v>
          </cell>
          <cell r="L1046">
            <v>7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1</v>
          </cell>
          <cell r="V1046">
            <v>0</v>
          </cell>
          <cell r="W1046">
            <v>0</v>
          </cell>
          <cell r="X1046">
            <v>0</v>
          </cell>
          <cell r="Y1046">
            <v>8</v>
          </cell>
          <cell r="Z1046">
            <v>8</v>
          </cell>
        </row>
        <row r="1047">
          <cell r="B1047">
            <v>0</v>
          </cell>
          <cell r="C1047">
            <v>0</v>
          </cell>
          <cell r="D1047">
            <v>0</v>
          </cell>
          <cell r="E1047">
            <v>1</v>
          </cell>
          <cell r="F1047">
            <v>1</v>
          </cell>
          <cell r="H1047">
            <v>0</v>
          </cell>
          <cell r="I1047">
            <v>0</v>
          </cell>
          <cell r="J1047">
            <v>1</v>
          </cell>
          <cell r="K1047">
            <v>10</v>
          </cell>
          <cell r="L1047">
            <v>11</v>
          </cell>
          <cell r="P1047">
            <v>0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V1047">
            <v>0</v>
          </cell>
          <cell r="W1047">
            <v>0</v>
          </cell>
          <cell r="X1047">
            <v>1</v>
          </cell>
          <cell r="Y1047">
            <v>12</v>
          </cell>
          <cell r="Z1047">
            <v>13</v>
          </cell>
        </row>
        <row r="1048"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</row>
        <row r="1049"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</row>
        <row r="1050"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</row>
        <row r="1051"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</row>
        <row r="1052"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1</v>
          </cell>
          <cell r="L1052">
            <v>1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1</v>
          </cell>
          <cell r="Z1052">
            <v>1</v>
          </cell>
        </row>
        <row r="1053"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</row>
        <row r="1054"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10</v>
          </cell>
          <cell r="K1054">
            <v>0</v>
          </cell>
          <cell r="L1054">
            <v>10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V1054">
            <v>0</v>
          </cell>
          <cell r="W1054">
            <v>0</v>
          </cell>
          <cell r="X1054">
            <v>10</v>
          </cell>
          <cell r="Y1054">
            <v>0</v>
          </cell>
          <cell r="Z1054">
            <v>10</v>
          </cell>
        </row>
        <row r="1055">
          <cell r="B1055">
            <v>0</v>
          </cell>
          <cell r="C1055">
            <v>1</v>
          </cell>
          <cell r="D1055">
            <v>0</v>
          </cell>
          <cell r="E1055">
            <v>0</v>
          </cell>
          <cell r="F1055">
            <v>1</v>
          </cell>
          <cell r="H1055">
            <v>0</v>
          </cell>
          <cell r="I1055">
            <v>107</v>
          </cell>
          <cell r="J1055">
            <v>36</v>
          </cell>
          <cell r="K1055">
            <v>1</v>
          </cell>
          <cell r="L1055">
            <v>143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1</v>
          </cell>
          <cell r="V1055">
            <v>0</v>
          </cell>
          <cell r="W1055">
            <v>122</v>
          </cell>
          <cell r="X1055">
            <v>39</v>
          </cell>
          <cell r="Y1055">
            <v>1</v>
          </cell>
          <cell r="Z1055">
            <v>162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</row>
        <row r="1057">
          <cell r="B1057">
            <v>0</v>
          </cell>
          <cell r="C1057">
            <v>0</v>
          </cell>
          <cell r="D1057">
            <v>10</v>
          </cell>
          <cell r="E1057">
            <v>0</v>
          </cell>
          <cell r="F1057">
            <v>10</v>
          </cell>
          <cell r="H1057">
            <v>0</v>
          </cell>
          <cell r="I1057">
            <v>0</v>
          </cell>
          <cell r="J1057">
            <v>277</v>
          </cell>
          <cell r="K1057">
            <v>0</v>
          </cell>
          <cell r="L1057">
            <v>278</v>
          </cell>
          <cell r="P1057">
            <v>0</v>
          </cell>
          <cell r="Q1057">
            <v>0</v>
          </cell>
          <cell r="R1057">
            <v>10</v>
          </cell>
          <cell r="S1057">
            <v>0</v>
          </cell>
          <cell r="T1057">
            <v>10</v>
          </cell>
          <cell r="V1057">
            <v>0</v>
          </cell>
          <cell r="W1057">
            <v>0</v>
          </cell>
          <cell r="X1057">
            <v>272</v>
          </cell>
          <cell r="Y1057">
            <v>1</v>
          </cell>
          <cell r="Z1057">
            <v>272</v>
          </cell>
        </row>
        <row r="1058"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</row>
        <row r="1059">
          <cell r="B1059">
            <v>0</v>
          </cell>
          <cell r="C1059">
            <v>0</v>
          </cell>
          <cell r="D1059">
            <v>3</v>
          </cell>
          <cell r="E1059">
            <v>0</v>
          </cell>
          <cell r="F1059">
            <v>3</v>
          </cell>
          <cell r="H1059">
            <v>0</v>
          </cell>
          <cell r="I1059">
            <v>0</v>
          </cell>
          <cell r="J1059">
            <v>81</v>
          </cell>
          <cell r="K1059">
            <v>0</v>
          </cell>
          <cell r="L1059">
            <v>81</v>
          </cell>
          <cell r="P1059">
            <v>0</v>
          </cell>
          <cell r="Q1059">
            <v>0</v>
          </cell>
          <cell r="R1059">
            <v>3</v>
          </cell>
          <cell r="S1059">
            <v>0</v>
          </cell>
          <cell r="T1059">
            <v>3</v>
          </cell>
          <cell r="V1059">
            <v>0</v>
          </cell>
          <cell r="W1059">
            <v>0</v>
          </cell>
          <cell r="X1059">
            <v>79</v>
          </cell>
          <cell r="Y1059">
            <v>0</v>
          </cell>
          <cell r="Z1059">
            <v>79</v>
          </cell>
        </row>
        <row r="1060"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</row>
        <row r="1061">
          <cell r="B1061">
            <v>0</v>
          </cell>
          <cell r="C1061">
            <v>0</v>
          </cell>
          <cell r="D1061">
            <v>5</v>
          </cell>
          <cell r="E1061">
            <v>0</v>
          </cell>
          <cell r="F1061">
            <v>5</v>
          </cell>
          <cell r="H1061">
            <v>0</v>
          </cell>
          <cell r="I1061">
            <v>0</v>
          </cell>
          <cell r="J1061">
            <v>134</v>
          </cell>
          <cell r="K1061">
            <v>0</v>
          </cell>
          <cell r="L1061">
            <v>134</v>
          </cell>
          <cell r="P1061">
            <v>0</v>
          </cell>
          <cell r="Q1061">
            <v>0</v>
          </cell>
          <cell r="R1061">
            <v>5</v>
          </cell>
          <cell r="S1061">
            <v>0</v>
          </cell>
          <cell r="T1061">
            <v>5</v>
          </cell>
          <cell r="V1061">
            <v>0</v>
          </cell>
          <cell r="W1061">
            <v>0</v>
          </cell>
          <cell r="X1061">
            <v>131</v>
          </cell>
          <cell r="Y1061">
            <v>0</v>
          </cell>
          <cell r="Z1061">
            <v>131</v>
          </cell>
        </row>
        <row r="1064"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</row>
        <row r="1065"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</row>
        <row r="1066"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</row>
        <row r="1068"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</row>
        <row r="1069"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</row>
        <row r="1070"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</row>
        <row r="1072"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</row>
        <row r="1073">
          <cell r="B1073">
            <v>0</v>
          </cell>
          <cell r="C1073">
            <v>0</v>
          </cell>
          <cell r="D1073">
            <v>6</v>
          </cell>
          <cell r="E1073">
            <v>0</v>
          </cell>
          <cell r="F1073">
            <v>6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P1073">
            <v>0</v>
          </cell>
          <cell r="Q1073">
            <v>0</v>
          </cell>
          <cell r="R1073">
            <v>7</v>
          </cell>
          <cell r="S1073">
            <v>0</v>
          </cell>
          <cell r="T1073">
            <v>7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</row>
        <row r="1074">
          <cell r="B1074">
            <v>0</v>
          </cell>
          <cell r="C1074">
            <v>0</v>
          </cell>
          <cell r="D1074">
            <v>7</v>
          </cell>
          <cell r="E1074">
            <v>0</v>
          </cell>
          <cell r="F1074">
            <v>7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P1074">
            <v>0</v>
          </cell>
          <cell r="Q1074">
            <v>0</v>
          </cell>
          <cell r="R1074">
            <v>7</v>
          </cell>
          <cell r="S1074">
            <v>0</v>
          </cell>
          <cell r="T1074">
            <v>7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</row>
        <row r="1075"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</row>
        <row r="1076">
          <cell r="B1076">
            <v>0</v>
          </cell>
          <cell r="C1076">
            <v>21</v>
          </cell>
          <cell r="D1076">
            <v>1</v>
          </cell>
          <cell r="E1076">
            <v>101</v>
          </cell>
          <cell r="F1076">
            <v>124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P1076">
            <v>0</v>
          </cell>
          <cell r="Q1076">
            <v>23</v>
          </cell>
          <cell r="R1076">
            <v>2</v>
          </cell>
          <cell r="S1076">
            <v>101</v>
          </cell>
          <cell r="T1076">
            <v>127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</row>
        <row r="1077">
          <cell r="B1077">
            <v>0</v>
          </cell>
          <cell r="C1077">
            <v>4</v>
          </cell>
          <cell r="D1077">
            <v>1</v>
          </cell>
          <cell r="E1077">
            <v>0</v>
          </cell>
          <cell r="F1077">
            <v>5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P1077">
            <v>0</v>
          </cell>
          <cell r="Q1077">
            <v>5</v>
          </cell>
          <cell r="R1077">
            <v>1</v>
          </cell>
          <cell r="S1077">
            <v>0</v>
          </cell>
          <cell r="T1077">
            <v>5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</row>
        <row r="1078">
          <cell r="B1078">
            <v>0</v>
          </cell>
          <cell r="C1078">
            <v>28</v>
          </cell>
          <cell r="D1078">
            <v>5</v>
          </cell>
          <cell r="E1078">
            <v>4</v>
          </cell>
          <cell r="F1078">
            <v>36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P1078">
            <v>0</v>
          </cell>
          <cell r="Q1078">
            <v>31</v>
          </cell>
          <cell r="R1078">
            <v>5</v>
          </cell>
          <cell r="S1078">
            <v>4</v>
          </cell>
          <cell r="T1078">
            <v>40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</row>
        <row r="1079"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</row>
        <row r="1080"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</row>
        <row r="1081"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</row>
        <row r="1082"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</row>
        <row r="1083"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</row>
        <row r="1084"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</row>
        <row r="1085"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</row>
        <row r="1086"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</row>
        <row r="1087"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</row>
        <row r="1088"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</row>
        <row r="1089"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</row>
        <row r="1090"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</row>
        <row r="1091"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</row>
        <row r="1092"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</row>
        <row r="1093"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</row>
        <row r="1094"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</row>
        <row r="1095"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</row>
        <row r="1096"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</row>
        <row r="1097">
          <cell r="B1097">
            <v>0</v>
          </cell>
          <cell r="C1097">
            <v>0</v>
          </cell>
          <cell r="D1097">
            <v>1</v>
          </cell>
          <cell r="E1097">
            <v>1</v>
          </cell>
          <cell r="F1097">
            <v>1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P1097">
            <v>0</v>
          </cell>
          <cell r="Q1097">
            <v>0</v>
          </cell>
          <cell r="R1097">
            <v>1</v>
          </cell>
          <cell r="S1097">
            <v>0</v>
          </cell>
          <cell r="T1097">
            <v>1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</row>
        <row r="1098"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</row>
        <row r="1099"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P1099">
            <v>0</v>
          </cell>
          <cell r="Q1099">
            <v>0</v>
          </cell>
          <cell r="R1099">
            <v>1</v>
          </cell>
          <cell r="S1099">
            <v>0</v>
          </cell>
          <cell r="T1099">
            <v>1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</row>
        <row r="1100"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</row>
        <row r="1101"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</row>
        <row r="1102">
          <cell r="B1102">
            <v>0</v>
          </cell>
          <cell r="C1102">
            <v>0</v>
          </cell>
          <cell r="D1102">
            <v>0</v>
          </cell>
          <cell r="E1102">
            <v>1</v>
          </cell>
          <cell r="F1102">
            <v>1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1</v>
          </cell>
          <cell r="T1102">
            <v>1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</row>
        <row r="1103">
          <cell r="B1103">
            <v>0</v>
          </cell>
          <cell r="C1103">
            <v>0</v>
          </cell>
          <cell r="D1103">
            <v>0</v>
          </cell>
          <cell r="E1103">
            <v>1</v>
          </cell>
          <cell r="F1103">
            <v>1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1</v>
          </cell>
          <cell r="T1103">
            <v>1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</row>
        <row r="1104"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</row>
        <row r="1105"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</row>
        <row r="1106">
          <cell r="B1106">
            <v>0</v>
          </cell>
          <cell r="C1106">
            <v>0</v>
          </cell>
          <cell r="D1106">
            <v>1</v>
          </cell>
          <cell r="E1106">
            <v>4</v>
          </cell>
          <cell r="F1106">
            <v>5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</row>
        <row r="1107"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</row>
        <row r="1108"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</row>
        <row r="1109"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</row>
        <row r="1110"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</row>
        <row r="1111"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</row>
        <row r="1112"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</row>
        <row r="1113"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</row>
        <row r="1114">
          <cell r="B1114">
            <v>0</v>
          </cell>
          <cell r="C1114">
            <v>0</v>
          </cell>
          <cell r="D1114">
            <v>3</v>
          </cell>
          <cell r="E1114">
            <v>8</v>
          </cell>
          <cell r="F1114">
            <v>10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1</v>
          </cell>
          <cell r="T1114">
            <v>1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</row>
        <row r="1115">
          <cell r="B1115">
            <v>0</v>
          </cell>
          <cell r="C1115">
            <v>0</v>
          </cell>
          <cell r="D1115">
            <v>0</v>
          </cell>
          <cell r="E1115">
            <v>1</v>
          </cell>
          <cell r="F1115">
            <v>1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1</v>
          </cell>
          <cell r="T1115">
            <v>1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</row>
        <row r="1116"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</row>
        <row r="1117">
          <cell r="B1117">
            <v>0</v>
          </cell>
          <cell r="C1117">
            <v>0</v>
          </cell>
          <cell r="D1117">
            <v>2</v>
          </cell>
          <cell r="E1117">
            <v>3</v>
          </cell>
          <cell r="F1117">
            <v>5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</row>
        <row r="1118">
          <cell r="B1118">
            <v>0</v>
          </cell>
          <cell r="C1118">
            <v>2</v>
          </cell>
          <cell r="D1118">
            <v>8</v>
          </cell>
          <cell r="E1118">
            <v>6</v>
          </cell>
          <cell r="F1118">
            <v>17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P1118">
            <v>0</v>
          </cell>
          <cell r="Q1118">
            <v>1</v>
          </cell>
          <cell r="R1118">
            <v>1</v>
          </cell>
          <cell r="S1118">
            <v>7</v>
          </cell>
          <cell r="T1118">
            <v>8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</row>
        <row r="1119">
          <cell r="B1119">
            <v>0</v>
          </cell>
          <cell r="C1119">
            <v>0</v>
          </cell>
          <cell r="D1119">
            <v>1</v>
          </cell>
          <cell r="E1119">
            <v>0</v>
          </cell>
          <cell r="F1119">
            <v>1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P1119">
            <v>0</v>
          </cell>
          <cell r="Q1119">
            <v>0</v>
          </cell>
          <cell r="R1119">
            <v>1</v>
          </cell>
          <cell r="S1119">
            <v>0</v>
          </cell>
          <cell r="T1119">
            <v>1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</row>
        <row r="1120">
          <cell r="B1120">
            <v>0</v>
          </cell>
          <cell r="C1120">
            <v>0</v>
          </cell>
          <cell r="D1120">
            <v>3</v>
          </cell>
          <cell r="E1120">
            <v>0</v>
          </cell>
          <cell r="F1120">
            <v>3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P1120">
            <v>0</v>
          </cell>
          <cell r="Q1120">
            <v>0</v>
          </cell>
          <cell r="R1120">
            <v>3</v>
          </cell>
          <cell r="S1120">
            <v>0</v>
          </cell>
          <cell r="T1120">
            <v>3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</row>
        <row r="1121">
          <cell r="B1121">
            <v>0</v>
          </cell>
          <cell r="C1121">
            <v>0</v>
          </cell>
          <cell r="D1121">
            <v>10</v>
          </cell>
          <cell r="E1121">
            <v>0</v>
          </cell>
          <cell r="F1121">
            <v>10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P1121">
            <v>0</v>
          </cell>
          <cell r="Q1121">
            <v>0</v>
          </cell>
          <cell r="R1121">
            <v>11</v>
          </cell>
          <cell r="S1121">
            <v>0</v>
          </cell>
          <cell r="T1121">
            <v>11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</row>
        <row r="1122">
          <cell r="B1122">
            <v>0</v>
          </cell>
          <cell r="C1122">
            <v>0</v>
          </cell>
          <cell r="D1122">
            <v>6</v>
          </cell>
          <cell r="E1122">
            <v>0</v>
          </cell>
          <cell r="F1122">
            <v>6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P1122">
            <v>0</v>
          </cell>
          <cell r="Q1122">
            <v>0</v>
          </cell>
          <cell r="R1122">
            <v>5</v>
          </cell>
          <cell r="S1122">
            <v>0</v>
          </cell>
          <cell r="T1122">
            <v>5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</row>
        <row r="1123"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</row>
        <row r="1124"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</row>
        <row r="1125"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</row>
        <row r="1126"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</row>
        <row r="1127"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</row>
        <row r="1128">
          <cell r="B1128">
            <v>0</v>
          </cell>
          <cell r="C1128">
            <v>1</v>
          </cell>
          <cell r="D1128">
            <v>0</v>
          </cell>
          <cell r="E1128">
            <v>0</v>
          </cell>
          <cell r="F1128">
            <v>2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1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</row>
        <row r="1129"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</row>
        <row r="1130"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</row>
        <row r="1131"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</row>
        <row r="1132"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</row>
        <row r="1133"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</row>
        <row r="1134">
          <cell r="B1134">
            <v>0</v>
          </cell>
          <cell r="C1134">
            <v>0</v>
          </cell>
          <cell r="D1134">
            <v>6</v>
          </cell>
          <cell r="E1134">
            <v>0</v>
          </cell>
          <cell r="F1134">
            <v>6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P1134">
            <v>0</v>
          </cell>
          <cell r="Q1134">
            <v>0</v>
          </cell>
          <cell r="R1134">
            <v>6</v>
          </cell>
          <cell r="S1134">
            <v>0</v>
          </cell>
          <cell r="T1134">
            <v>6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</row>
        <row r="1137"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</row>
        <row r="1138"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</row>
        <row r="1139"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</row>
        <row r="1140">
          <cell r="B1140">
            <v>0</v>
          </cell>
          <cell r="C1140">
            <v>0</v>
          </cell>
          <cell r="D1140">
            <v>8</v>
          </cell>
          <cell r="E1140">
            <v>0</v>
          </cell>
          <cell r="F1140">
            <v>8</v>
          </cell>
          <cell r="H1140">
            <v>0</v>
          </cell>
          <cell r="I1140">
            <v>0</v>
          </cell>
          <cell r="J1140">
            <v>15</v>
          </cell>
          <cell r="K1140">
            <v>0</v>
          </cell>
          <cell r="L1140">
            <v>15</v>
          </cell>
          <cell r="P1140">
            <v>0</v>
          </cell>
          <cell r="Q1140">
            <v>0</v>
          </cell>
          <cell r="R1140">
            <v>13</v>
          </cell>
          <cell r="S1140">
            <v>0</v>
          </cell>
          <cell r="T1140">
            <v>13</v>
          </cell>
          <cell r="V1140">
            <v>0</v>
          </cell>
          <cell r="W1140">
            <v>0</v>
          </cell>
          <cell r="X1140">
            <v>24</v>
          </cell>
          <cell r="Y1140">
            <v>0</v>
          </cell>
          <cell r="Z1140">
            <v>24</v>
          </cell>
        </row>
        <row r="1141">
          <cell r="B1141">
            <v>0</v>
          </cell>
          <cell r="C1141">
            <v>0</v>
          </cell>
          <cell r="D1141">
            <v>95</v>
          </cell>
          <cell r="E1141">
            <v>0</v>
          </cell>
          <cell r="F1141">
            <v>95</v>
          </cell>
          <cell r="H1141">
            <v>0</v>
          </cell>
          <cell r="I1141">
            <v>1</v>
          </cell>
          <cell r="J1141">
            <v>175</v>
          </cell>
          <cell r="K1141">
            <v>0</v>
          </cell>
          <cell r="L1141">
            <v>176</v>
          </cell>
          <cell r="P1141">
            <v>0</v>
          </cell>
          <cell r="Q1141">
            <v>0</v>
          </cell>
          <cell r="R1141">
            <v>92</v>
          </cell>
          <cell r="S1141">
            <v>0</v>
          </cell>
          <cell r="T1141">
            <v>92</v>
          </cell>
          <cell r="V1141">
            <v>0</v>
          </cell>
          <cell r="W1141">
            <v>1</v>
          </cell>
          <cell r="X1141">
            <v>170</v>
          </cell>
          <cell r="Y1141">
            <v>0</v>
          </cell>
          <cell r="Z1141">
            <v>171</v>
          </cell>
        </row>
        <row r="1142"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</row>
        <row r="1143"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</row>
        <row r="1144"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</row>
        <row r="1145">
          <cell r="B1145">
            <v>0</v>
          </cell>
          <cell r="C1145">
            <v>65</v>
          </cell>
          <cell r="D1145">
            <v>25</v>
          </cell>
          <cell r="E1145">
            <v>6</v>
          </cell>
          <cell r="F1145">
            <v>96</v>
          </cell>
          <cell r="H1145">
            <v>0</v>
          </cell>
          <cell r="I1145">
            <v>41</v>
          </cell>
          <cell r="J1145">
            <v>44</v>
          </cell>
          <cell r="K1145">
            <v>11</v>
          </cell>
          <cell r="L1145">
            <v>96</v>
          </cell>
          <cell r="P1145">
            <v>0</v>
          </cell>
          <cell r="Q1145">
            <v>72</v>
          </cell>
          <cell r="R1145">
            <v>22</v>
          </cell>
          <cell r="S1145">
            <v>7</v>
          </cell>
          <cell r="T1145">
            <v>102</v>
          </cell>
          <cell r="V1145">
            <v>0</v>
          </cell>
          <cell r="W1145">
            <v>42</v>
          </cell>
          <cell r="X1145">
            <v>42</v>
          </cell>
          <cell r="Y1145">
            <v>14</v>
          </cell>
          <cell r="Z1145">
            <v>98</v>
          </cell>
        </row>
        <row r="1146">
          <cell r="B1146">
            <v>0</v>
          </cell>
          <cell r="C1146">
            <v>816</v>
          </cell>
          <cell r="D1146">
            <v>976</v>
          </cell>
          <cell r="E1146">
            <v>365</v>
          </cell>
          <cell r="F1146">
            <v>2157</v>
          </cell>
          <cell r="H1146">
            <v>0</v>
          </cell>
          <cell r="I1146">
            <v>705</v>
          </cell>
          <cell r="J1146">
            <v>1213</v>
          </cell>
          <cell r="K1146">
            <v>646</v>
          </cell>
          <cell r="L1146">
            <v>2564</v>
          </cell>
          <cell r="P1146">
            <v>0</v>
          </cell>
          <cell r="Q1146">
            <v>1018</v>
          </cell>
          <cell r="R1146">
            <v>1258</v>
          </cell>
          <cell r="S1146">
            <v>574</v>
          </cell>
          <cell r="T1146">
            <v>2850</v>
          </cell>
          <cell r="V1146">
            <v>0</v>
          </cell>
          <cell r="W1146">
            <v>960</v>
          </cell>
          <cell r="X1146">
            <v>1695</v>
          </cell>
          <cell r="Y1146">
            <v>1013</v>
          </cell>
          <cell r="Z1146">
            <v>3668</v>
          </cell>
        </row>
        <row r="1147">
          <cell r="B1147">
            <v>0</v>
          </cell>
          <cell r="C1147">
            <v>0</v>
          </cell>
          <cell r="D1147">
            <v>809</v>
          </cell>
          <cell r="E1147">
            <v>0</v>
          </cell>
          <cell r="F1147">
            <v>809</v>
          </cell>
          <cell r="H1147">
            <v>0</v>
          </cell>
          <cell r="I1147">
            <v>0</v>
          </cell>
          <cell r="J1147">
            <v>834</v>
          </cell>
          <cell r="K1147">
            <v>0</v>
          </cell>
          <cell r="L1147">
            <v>834</v>
          </cell>
          <cell r="P1147">
            <v>0</v>
          </cell>
          <cell r="Q1147">
            <v>0</v>
          </cell>
          <cell r="R1147">
            <v>942</v>
          </cell>
          <cell r="S1147">
            <v>0</v>
          </cell>
          <cell r="T1147">
            <v>942</v>
          </cell>
          <cell r="V1147">
            <v>0</v>
          </cell>
          <cell r="W1147">
            <v>0</v>
          </cell>
          <cell r="X1147">
            <v>1067</v>
          </cell>
          <cell r="Y1147">
            <v>0</v>
          </cell>
          <cell r="Z1147">
            <v>1067</v>
          </cell>
        </row>
        <row r="1148"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</row>
        <row r="1149">
          <cell r="B1149">
            <v>0</v>
          </cell>
          <cell r="C1149">
            <v>6</v>
          </cell>
          <cell r="D1149">
            <v>2524</v>
          </cell>
          <cell r="E1149">
            <v>21</v>
          </cell>
          <cell r="F1149">
            <v>2552</v>
          </cell>
          <cell r="H1149">
            <v>0</v>
          </cell>
          <cell r="I1149">
            <v>12</v>
          </cell>
          <cell r="J1149">
            <v>1483</v>
          </cell>
          <cell r="K1149">
            <v>40</v>
          </cell>
          <cell r="L1149">
            <v>1535</v>
          </cell>
          <cell r="P1149">
            <v>0</v>
          </cell>
          <cell r="Q1149">
            <v>10</v>
          </cell>
          <cell r="R1149">
            <v>2664</v>
          </cell>
          <cell r="S1149">
            <v>25</v>
          </cell>
          <cell r="T1149">
            <v>2699</v>
          </cell>
          <cell r="V1149">
            <v>0</v>
          </cell>
          <cell r="W1149">
            <v>19</v>
          </cell>
          <cell r="X1149">
            <v>1565</v>
          </cell>
          <cell r="Y1149">
            <v>46</v>
          </cell>
          <cell r="Z1149">
            <v>1630</v>
          </cell>
        </row>
        <row r="1150">
          <cell r="B1150">
            <v>0</v>
          </cell>
          <cell r="C1150">
            <v>50</v>
          </cell>
          <cell r="D1150">
            <v>86</v>
          </cell>
          <cell r="E1150">
            <v>0</v>
          </cell>
          <cell r="F1150">
            <v>136</v>
          </cell>
          <cell r="H1150">
            <v>0</v>
          </cell>
          <cell r="I1150">
            <v>47</v>
          </cell>
          <cell r="J1150">
            <v>92</v>
          </cell>
          <cell r="K1150">
            <v>0</v>
          </cell>
          <cell r="L1150">
            <v>139</v>
          </cell>
          <cell r="P1150">
            <v>0</v>
          </cell>
          <cell r="Q1150">
            <v>63</v>
          </cell>
          <cell r="R1150">
            <v>100</v>
          </cell>
          <cell r="S1150">
            <v>0</v>
          </cell>
          <cell r="T1150">
            <v>162</v>
          </cell>
          <cell r="V1150">
            <v>0</v>
          </cell>
          <cell r="W1150">
            <v>65</v>
          </cell>
          <cell r="X1150">
            <v>115</v>
          </cell>
          <cell r="Y1150">
            <v>0</v>
          </cell>
          <cell r="Z1150">
            <v>179</v>
          </cell>
        </row>
        <row r="1151">
          <cell r="B1151">
            <v>0</v>
          </cell>
          <cell r="C1151">
            <v>177</v>
          </cell>
          <cell r="D1151">
            <v>218</v>
          </cell>
          <cell r="E1151">
            <v>75</v>
          </cell>
          <cell r="F1151">
            <v>470</v>
          </cell>
          <cell r="H1151">
            <v>0</v>
          </cell>
          <cell r="I1151">
            <v>166</v>
          </cell>
          <cell r="J1151">
            <v>240</v>
          </cell>
          <cell r="K1151">
            <v>136</v>
          </cell>
          <cell r="L1151">
            <v>542</v>
          </cell>
          <cell r="P1151">
            <v>0</v>
          </cell>
          <cell r="Q1151">
            <v>221</v>
          </cell>
          <cell r="R1151">
            <v>248</v>
          </cell>
          <cell r="S1151">
            <v>96</v>
          </cell>
          <cell r="T1151">
            <v>565</v>
          </cell>
          <cell r="V1151">
            <v>0</v>
          </cell>
          <cell r="W1151">
            <v>227</v>
          </cell>
          <cell r="X1151">
            <v>285</v>
          </cell>
          <cell r="Y1151">
            <v>174</v>
          </cell>
          <cell r="Z1151">
            <v>685</v>
          </cell>
        </row>
        <row r="1152">
          <cell r="B1152">
            <v>0</v>
          </cell>
          <cell r="C1152">
            <v>117</v>
          </cell>
          <cell r="D1152">
            <v>1</v>
          </cell>
          <cell r="E1152">
            <v>0</v>
          </cell>
          <cell r="F1152">
            <v>118</v>
          </cell>
          <cell r="H1152">
            <v>0</v>
          </cell>
          <cell r="I1152">
            <v>69</v>
          </cell>
          <cell r="J1152">
            <v>2</v>
          </cell>
          <cell r="K1152">
            <v>0</v>
          </cell>
          <cell r="L1152">
            <v>71</v>
          </cell>
          <cell r="P1152">
            <v>0</v>
          </cell>
          <cell r="Q1152">
            <v>133</v>
          </cell>
          <cell r="R1152">
            <v>0</v>
          </cell>
          <cell r="S1152">
            <v>0</v>
          </cell>
          <cell r="T1152">
            <v>133</v>
          </cell>
          <cell r="V1152">
            <v>0</v>
          </cell>
          <cell r="W1152">
            <v>78</v>
          </cell>
          <cell r="X1152">
            <v>0</v>
          </cell>
          <cell r="Y1152">
            <v>0</v>
          </cell>
          <cell r="Z1152">
            <v>78</v>
          </cell>
        </row>
        <row r="1153"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</row>
        <row r="1154"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</row>
        <row r="1155"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</row>
        <row r="1156">
          <cell r="B1156">
            <v>0</v>
          </cell>
          <cell r="C1156">
            <v>15</v>
          </cell>
          <cell r="D1156">
            <v>33</v>
          </cell>
          <cell r="E1156">
            <v>0</v>
          </cell>
          <cell r="F1156">
            <v>47</v>
          </cell>
          <cell r="H1156">
            <v>0</v>
          </cell>
          <cell r="I1156">
            <v>27</v>
          </cell>
          <cell r="J1156">
            <v>62</v>
          </cell>
          <cell r="K1156">
            <v>0</v>
          </cell>
          <cell r="L1156">
            <v>89</v>
          </cell>
          <cell r="P1156">
            <v>0</v>
          </cell>
          <cell r="Q1156">
            <v>22</v>
          </cell>
          <cell r="R1156">
            <v>48</v>
          </cell>
          <cell r="S1156">
            <v>0</v>
          </cell>
          <cell r="T1156">
            <v>70</v>
          </cell>
          <cell r="V1156">
            <v>0</v>
          </cell>
          <cell r="W1156">
            <v>42</v>
          </cell>
          <cell r="X1156">
            <v>90</v>
          </cell>
          <cell r="Y1156">
            <v>0</v>
          </cell>
          <cell r="Z1156">
            <v>131</v>
          </cell>
        </row>
        <row r="1157"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</row>
        <row r="1158"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</row>
        <row r="1159"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</row>
        <row r="1160">
          <cell r="B1160">
            <v>0</v>
          </cell>
          <cell r="C1160">
            <v>5</v>
          </cell>
          <cell r="D1160">
            <v>1</v>
          </cell>
          <cell r="E1160">
            <v>0</v>
          </cell>
          <cell r="F1160">
            <v>6</v>
          </cell>
          <cell r="H1160">
            <v>0</v>
          </cell>
          <cell r="I1160">
            <v>4</v>
          </cell>
          <cell r="J1160">
            <v>1</v>
          </cell>
          <cell r="K1160">
            <v>0</v>
          </cell>
          <cell r="L1160">
            <v>5</v>
          </cell>
          <cell r="P1160">
            <v>0</v>
          </cell>
          <cell r="Q1160">
            <v>6</v>
          </cell>
          <cell r="R1160">
            <v>0</v>
          </cell>
          <cell r="S1160">
            <v>0</v>
          </cell>
          <cell r="T1160">
            <v>6</v>
          </cell>
          <cell r="V1160">
            <v>0</v>
          </cell>
          <cell r="W1160">
            <v>3</v>
          </cell>
          <cell r="X1160">
            <v>0</v>
          </cell>
          <cell r="Y1160">
            <v>0</v>
          </cell>
          <cell r="Z1160">
            <v>3</v>
          </cell>
        </row>
        <row r="1161"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</row>
        <row r="1162"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</row>
        <row r="1163"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</row>
        <row r="1164">
          <cell r="B1164">
            <v>0</v>
          </cell>
          <cell r="C1164">
            <v>1</v>
          </cell>
          <cell r="D1164">
            <v>12</v>
          </cell>
          <cell r="E1164">
            <v>0</v>
          </cell>
          <cell r="F1164">
            <v>14</v>
          </cell>
          <cell r="H1164">
            <v>0</v>
          </cell>
          <cell r="I1164">
            <v>2</v>
          </cell>
          <cell r="J1164">
            <v>22</v>
          </cell>
          <cell r="K1164">
            <v>0</v>
          </cell>
          <cell r="L1164">
            <v>24</v>
          </cell>
          <cell r="P1164">
            <v>0</v>
          </cell>
          <cell r="Q1164">
            <v>0</v>
          </cell>
          <cell r="R1164">
            <v>13</v>
          </cell>
          <cell r="S1164">
            <v>0</v>
          </cell>
          <cell r="T1164">
            <v>13</v>
          </cell>
          <cell r="V1164">
            <v>0</v>
          </cell>
          <cell r="W1164">
            <v>0</v>
          </cell>
          <cell r="X1164">
            <v>24</v>
          </cell>
          <cell r="Y1164">
            <v>0</v>
          </cell>
          <cell r="Z1164">
            <v>24</v>
          </cell>
        </row>
        <row r="1165"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</row>
        <row r="1166"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</row>
        <row r="1167"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</row>
        <row r="1168"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</row>
        <row r="1169"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</row>
        <row r="1170">
          <cell r="B1170">
            <v>0</v>
          </cell>
          <cell r="C1170">
            <v>0</v>
          </cell>
          <cell r="D1170">
            <v>179</v>
          </cell>
          <cell r="E1170">
            <v>37</v>
          </cell>
          <cell r="F1170">
            <v>215</v>
          </cell>
          <cell r="H1170">
            <v>0</v>
          </cell>
          <cell r="I1170">
            <v>0</v>
          </cell>
          <cell r="J1170">
            <v>335</v>
          </cell>
          <cell r="K1170">
            <v>136</v>
          </cell>
          <cell r="L1170">
            <v>471</v>
          </cell>
          <cell r="P1170">
            <v>0</v>
          </cell>
          <cell r="Q1170">
            <v>0</v>
          </cell>
          <cell r="R1170">
            <v>242</v>
          </cell>
          <cell r="S1170">
            <v>6</v>
          </cell>
          <cell r="T1170">
            <v>248</v>
          </cell>
          <cell r="V1170">
            <v>0</v>
          </cell>
          <cell r="W1170">
            <v>0</v>
          </cell>
          <cell r="X1170">
            <v>455</v>
          </cell>
          <cell r="Y1170">
            <v>124</v>
          </cell>
          <cell r="Z1170">
            <v>579</v>
          </cell>
        </row>
        <row r="1171">
          <cell r="B1171">
            <v>0</v>
          </cell>
          <cell r="C1171">
            <v>0</v>
          </cell>
          <cell r="D1171">
            <v>10</v>
          </cell>
          <cell r="E1171">
            <v>0</v>
          </cell>
          <cell r="F1171">
            <v>10</v>
          </cell>
          <cell r="H1171">
            <v>0</v>
          </cell>
          <cell r="I1171">
            <v>0</v>
          </cell>
          <cell r="J1171">
            <v>35</v>
          </cell>
          <cell r="K1171">
            <v>0</v>
          </cell>
          <cell r="L1171">
            <v>35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V1171">
            <v>0</v>
          </cell>
          <cell r="W1171">
            <v>0</v>
          </cell>
          <cell r="X1171">
            <v>25</v>
          </cell>
          <cell r="Y1171">
            <v>0</v>
          </cell>
          <cell r="Z1171">
            <v>25</v>
          </cell>
        </row>
        <row r="1172">
          <cell r="B1172">
            <v>0</v>
          </cell>
          <cell r="C1172">
            <v>0</v>
          </cell>
          <cell r="D1172">
            <v>37</v>
          </cell>
          <cell r="E1172">
            <v>0</v>
          </cell>
          <cell r="F1172">
            <v>37</v>
          </cell>
          <cell r="H1172">
            <v>0</v>
          </cell>
          <cell r="I1172">
            <v>0</v>
          </cell>
          <cell r="J1172">
            <v>70</v>
          </cell>
          <cell r="K1172">
            <v>0</v>
          </cell>
          <cell r="L1172">
            <v>70</v>
          </cell>
          <cell r="P1172">
            <v>0</v>
          </cell>
          <cell r="Q1172">
            <v>0</v>
          </cell>
          <cell r="R1172">
            <v>58</v>
          </cell>
          <cell r="S1172">
            <v>0</v>
          </cell>
          <cell r="T1172">
            <v>58</v>
          </cell>
          <cell r="V1172">
            <v>0</v>
          </cell>
          <cell r="W1172">
            <v>0</v>
          </cell>
          <cell r="X1172">
            <v>109</v>
          </cell>
          <cell r="Y1172">
            <v>0</v>
          </cell>
          <cell r="Z1172">
            <v>109</v>
          </cell>
        </row>
        <row r="1173">
          <cell r="B1173">
            <v>0</v>
          </cell>
          <cell r="C1173">
            <v>0</v>
          </cell>
          <cell r="D1173">
            <v>6</v>
          </cell>
          <cell r="E1173">
            <v>0</v>
          </cell>
          <cell r="F1173">
            <v>6</v>
          </cell>
          <cell r="H1173">
            <v>0</v>
          </cell>
          <cell r="I1173">
            <v>0</v>
          </cell>
          <cell r="J1173">
            <v>10</v>
          </cell>
          <cell r="K1173">
            <v>0</v>
          </cell>
          <cell r="L1173">
            <v>10</v>
          </cell>
          <cell r="P1173">
            <v>0</v>
          </cell>
          <cell r="Q1173">
            <v>0</v>
          </cell>
          <cell r="R1173">
            <v>6</v>
          </cell>
          <cell r="S1173">
            <v>0</v>
          </cell>
          <cell r="T1173">
            <v>6</v>
          </cell>
          <cell r="V1173">
            <v>0</v>
          </cell>
          <cell r="W1173">
            <v>0</v>
          </cell>
          <cell r="X1173">
            <v>10</v>
          </cell>
          <cell r="Y1173">
            <v>0</v>
          </cell>
          <cell r="Z1173">
            <v>10</v>
          </cell>
        </row>
        <row r="1174">
          <cell r="B1174">
            <v>0</v>
          </cell>
          <cell r="C1174">
            <v>0</v>
          </cell>
          <cell r="D1174">
            <v>6</v>
          </cell>
          <cell r="E1174">
            <v>0</v>
          </cell>
          <cell r="F1174">
            <v>6</v>
          </cell>
          <cell r="H1174">
            <v>0</v>
          </cell>
          <cell r="I1174">
            <v>0</v>
          </cell>
          <cell r="J1174">
            <v>10</v>
          </cell>
          <cell r="K1174">
            <v>0</v>
          </cell>
          <cell r="L1174">
            <v>10</v>
          </cell>
          <cell r="P1174">
            <v>0</v>
          </cell>
          <cell r="Q1174">
            <v>0</v>
          </cell>
          <cell r="R1174">
            <v>6</v>
          </cell>
          <cell r="S1174">
            <v>0</v>
          </cell>
          <cell r="T1174">
            <v>6</v>
          </cell>
          <cell r="V1174">
            <v>0</v>
          </cell>
          <cell r="W1174">
            <v>0</v>
          </cell>
          <cell r="X1174">
            <v>10</v>
          </cell>
          <cell r="Y1174">
            <v>0</v>
          </cell>
          <cell r="Z1174">
            <v>10</v>
          </cell>
        </row>
        <row r="1175">
          <cell r="B1175">
            <v>0</v>
          </cell>
          <cell r="C1175">
            <v>16</v>
          </cell>
          <cell r="D1175">
            <v>11</v>
          </cell>
          <cell r="E1175">
            <v>10</v>
          </cell>
          <cell r="F1175">
            <v>37</v>
          </cell>
          <cell r="H1175">
            <v>0</v>
          </cell>
          <cell r="I1175">
            <v>11</v>
          </cell>
          <cell r="J1175">
            <v>12</v>
          </cell>
          <cell r="K1175">
            <v>18</v>
          </cell>
          <cell r="L1175">
            <v>41</v>
          </cell>
          <cell r="P1175">
            <v>0</v>
          </cell>
          <cell r="Q1175">
            <v>19</v>
          </cell>
          <cell r="R1175">
            <v>13</v>
          </cell>
          <cell r="S1175">
            <v>12</v>
          </cell>
          <cell r="T1175">
            <v>44</v>
          </cell>
          <cell r="V1175">
            <v>0</v>
          </cell>
          <cell r="W1175">
            <v>14</v>
          </cell>
          <cell r="X1175">
            <v>16</v>
          </cell>
          <cell r="Y1175">
            <v>21</v>
          </cell>
          <cell r="Z1175">
            <v>51</v>
          </cell>
        </row>
        <row r="1176">
          <cell r="B1176">
            <v>0</v>
          </cell>
          <cell r="C1176">
            <v>0</v>
          </cell>
          <cell r="D1176">
            <v>44</v>
          </cell>
          <cell r="E1176">
            <v>7</v>
          </cell>
          <cell r="F1176">
            <v>51</v>
          </cell>
          <cell r="H1176">
            <v>0</v>
          </cell>
          <cell r="I1176">
            <v>0</v>
          </cell>
          <cell r="J1176">
            <v>163</v>
          </cell>
          <cell r="K1176">
            <v>12</v>
          </cell>
          <cell r="L1176">
            <v>175</v>
          </cell>
          <cell r="P1176">
            <v>0</v>
          </cell>
          <cell r="Q1176">
            <v>0</v>
          </cell>
          <cell r="R1176">
            <v>3</v>
          </cell>
          <cell r="S1176">
            <v>8</v>
          </cell>
          <cell r="T1176">
            <v>11</v>
          </cell>
          <cell r="V1176">
            <v>0</v>
          </cell>
          <cell r="W1176">
            <v>0</v>
          </cell>
          <cell r="X1176">
            <v>183</v>
          </cell>
          <cell r="Y1176">
            <v>15</v>
          </cell>
          <cell r="Z1176">
            <v>197</v>
          </cell>
        </row>
        <row r="1177"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</row>
        <row r="1178">
          <cell r="B1178">
            <v>0</v>
          </cell>
          <cell r="C1178">
            <v>0</v>
          </cell>
          <cell r="D1178">
            <v>50</v>
          </cell>
          <cell r="E1178">
            <v>0</v>
          </cell>
          <cell r="F1178">
            <v>50</v>
          </cell>
          <cell r="H1178">
            <v>0</v>
          </cell>
          <cell r="I1178">
            <v>0</v>
          </cell>
          <cell r="J1178">
            <v>37</v>
          </cell>
          <cell r="K1178">
            <v>0</v>
          </cell>
          <cell r="L1178">
            <v>37</v>
          </cell>
          <cell r="P1178">
            <v>0</v>
          </cell>
          <cell r="Q1178">
            <v>0</v>
          </cell>
          <cell r="R1178">
            <v>57</v>
          </cell>
          <cell r="S1178">
            <v>0</v>
          </cell>
          <cell r="T1178">
            <v>57</v>
          </cell>
          <cell r="V1178">
            <v>0</v>
          </cell>
          <cell r="W1178">
            <v>0</v>
          </cell>
          <cell r="X1178">
            <v>45</v>
          </cell>
          <cell r="Y1178">
            <v>0</v>
          </cell>
          <cell r="Z1178">
            <v>45</v>
          </cell>
        </row>
        <row r="1179">
          <cell r="B1179">
            <v>0</v>
          </cell>
          <cell r="C1179">
            <v>0</v>
          </cell>
          <cell r="D1179">
            <v>6</v>
          </cell>
          <cell r="E1179">
            <v>30</v>
          </cell>
          <cell r="F1179">
            <v>36</v>
          </cell>
          <cell r="H1179">
            <v>0</v>
          </cell>
          <cell r="I1179">
            <v>0</v>
          </cell>
          <cell r="J1179">
            <v>11</v>
          </cell>
          <cell r="K1179">
            <v>98</v>
          </cell>
          <cell r="L1179">
            <v>108</v>
          </cell>
          <cell r="P1179">
            <v>0</v>
          </cell>
          <cell r="Q1179">
            <v>0</v>
          </cell>
          <cell r="R1179">
            <v>0</v>
          </cell>
          <cell r="S1179">
            <v>5</v>
          </cell>
          <cell r="T1179">
            <v>5</v>
          </cell>
          <cell r="V1179">
            <v>0</v>
          </cell>
          <cell r="W1179">
            <v>0</v>
          </cell>
          <cell r="X1179">
            <v>0</v>
          </cell>
          <cell r="Y1179">
            <v>102</v>
          </cell>
          <cell r="Z1179">
            <v>102</v>
          </cell>
        </row>
        <row r="1180"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1</v>
          </cell>
          <cell r="Z1180">
            <v>1</v>
          </cell>
        </row>
        <row r="1181"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</row>
        <row r="1182">
          <cell r="B1182">
            <v>0</v>
          </cell>
          <cell r="C1182">
            <v>0</v>
          </cell>
          <cell r="D1182">
            <v>1</v>
          </cell>
          <cell r="E1182">
            <v>0</v>
          </cell>
          <cell r="F1182">
            <v>1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P1182">
            <v>0</v>
          </cell>
          <cell r="Q1182">
            <v>0</v>
          </cell>
          <cell r="R1182">
            <v>1</v>
          </cell>
          <cell r="S1182">
            <v>0</v>
          </cell>
          <cell r="T1182">
            <v>1</v>
          </cell>
          <cell r="V1182">
            <v>0</v>
          </cell>
          <cell r="W1182">
            <v>0</v>
          </cell>
          <cell r="X1182">
            <v>1</v>
          </cell>
          <cell r="Y1182">
            <v>0</v>
          </cell>
          <cell r="Z1182">
            <v>1</v>
          </cell>
        </row>
        <row r="1183"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</row>
        <row r="1184">
          <cell r="B1184">
            <v>0</v>
          </cell>
          <cell r="C1184">
            <v>0</v>
          </cell>
          <cell r="D1184">
            <v>1</v>
          </cell>
          <cell r="E1184">
            <v>0</v>
          </cell>
          <cell r="F1184">
            <v>1</v>
          </cell>
          <cell r="H1184">
            <v>0</v>
          </cell>
          <cell r="I1184">
            <v>0</v>
          </cell>
          <cell r="J1184">
            <v>1</v>
          </cell>
          <cell r="K1184">
            <v>0</v>
          </cell>
          <cell r="L1184">
            <v>1</v>
          </cell>
          <cell r="P1184">
            <v>0</v>
          </cell>
          <cell r="Q1184">
            <v>0</v>
          </cell>
          <cell r="R1184">
            <v>1</v>
          </cell>
          <cell r="S1184">
            <v>0</v>
          </cell>
          <cell r="T1184">
            <v>1</v>
          </cell>
          <cell r="V1184">
            <v>0</v>
          </cell>
          <cell r="W1184">
            <v>0</v>
          </cell>
          <cell r="X1184">
            <v>1</v>
          </cell>
          <cell r="Y1184">
            <v>0</v>
          </cell>
          <cell r="Z1184">
            <v>1</v>
          </cell>
        </row>
        <row r="1185"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</row>
        <row r="1186">
          <cell r="B1186">
            <v>0</v>
          </cell>
          <cell r="C1186">
            <v>0</v>
          </cell>
          <cell r="D1186">
            <v>2</v>
          </cell>
          <cell r="E1186">
            <v>0</v>
          </cell>
          <cell r="F1186">
            <v>2</v>
          </cell>
          <cell r="H1186">
            <v>0</v>
          </cell>
          <cell r="I1186">
            <v>0</v>
          </cell>
          <cell r="J1186">
            <v>1</v>
          </cell>
          <cell r="K1186">
            <v>0</v>
          </cell>
          <cell r="L1186">
            <v>1</v>
          </cell>
          <cell r="P1186">
            <v>0</v>
          </cell>
          <cell r="Q1186">
            <v>0</v>
          </cell>
          <cell r="R1186">
            <v>2</v>
          </cell>
          <cell r="S1186">
            <v>0</v>
          </cell>
          <cell r="T1186">
            <v>2</v>
          </cell>
          <cell r="V1186">
            <v>0</v>
          </cell>
          <cell r="W1186">
            <v>0</v>
          </cell>
          <cell r="X1186">
            <v>1</v>
          </cell>
          <cell r="Y1186">
            <v>0</v>
          </cell>
          <cell r="Z1186">
            <v>1</v>
          </cell>
        </row>
        <row r="1187">
          <cell r="B1187">
            <v>0</v>
          </cell>
          <cell r="C1187">
            <v>0</v>
          </cell>
          <cell r="D1187">
            <v>249</v>
          </cell>
          <cell r="E1187">
            <v>64</v>
          </cell>
          <cell r="F1187">
            <v>312</v>
          </cell>
          <cell r="H1187">
            <v>0</v>
          </cell>
          <cell r="I1187">
            <v>0</v>
          </cell>
          <cell r="J1187">
            <v>970</v>
          </cell>
          <cell r="K1187">
            <v>186</v>
          </cell>
          <cell r="L1187">
            <v>1156</v>
          </cell>
          <cell r="P1187">
            <v>0</v>
          </cell>
          <cell r="Q1187">
            <v>0</v>
          </cell>
          <cell r="R1187">
            <v>53</v>
          </cell>
          <cell r="S1187">
            <v>4</v>
          </cell>
          <cell r="T1187">
            <v>58</v>
          </cell>
          <cell r="V1187">
            <v>0</v>
          </cell>
          <cell r="W1187">
            <v>0</v>
          </cell>
          <cell r="X1187">
            <v>1112</v>
          </cell>
          <cell r="Y1187">
            <v>127</v>
          </cell>
          <cell r="Z1187">
            <v>1239</v>
          </cell>
        </row>
        <row r="1188">
          <cell r="B1188">
            <v>0</v>
          </cell>
          <cell r="C1188">
            <v>0</v>
          </cell>
          <cell r="D1188">
            <v>9</v>
          </cell>
          <cell r="E1188">
            <v>11</v>
          </cell>
          <cell r="F1188">
            <v>20</v>
          </cell>
          <cell r="H1188">
            <v>0</v>
          </cell>
          <cell r="I1188">
            <v>0</v>
          </cell>
          <cell r="J1188">
            <v>32</v>
          </cell>
          <cell r="K1188">
            <v>20</v>
          </cell>
          <cell r="L1188">
            <v>52</v>
          </cell>
          <cell r="P1188">
            <v>0</v>
          </cell>
          <cell r="Q1188">
            <v>0</v>
          </cell>
          <cell r="R1188">
            <v>1</v>
          </cell>
          <cell r="S1188">
            <v>13</v>
          </cell>
          <cell r="T1188">
            <v>14</v>
          </cell>
          <cell r="V1188">
            <v>0</v>
          </cell>
          <cell r="W1188">
            <v>0</v>
          </cell>
          <cell r="X1188">
            <v>35</v>
          </cell>
          <cell r="Y1188">
            <v>24</v>
          </cell>
          <cell r="Z1188">
            <v>59</v>
          </cell>
        </row>
        <row r="1189">
          <cell r="B1189">
            <v>0</v>
          </cell>
          <cell r="C1189">
            <v>0</v>
          </cell>
          <cell r="D1189">
            <v>79</v>
          </cell>
          <cell r="E1189">
            <v>0</v>
          </cell>
          <cell r="F1189">
            <v>79</v>
          </cell>
          <cell r="H1189">
            <v>0</v>
          </cell>
          <cell r="I1189">
            <v>0</v>
          </cell>
          <cell r="J1189">
            <v>133</v>
          </cell>
          <cell r="K1189">
            <v>0</v>
          </cell>
          <cell r="L1189">
            <v>133</v>
          </cell>
          <cell r="P1189">
            <v>0</v>
          </cell>
          <cell r="Q1189">
            <v>0</v>
          </cell>
          <cell r="R1189">
            <v>200</v>
          </cell>
          <cell r="S1189">
            <v>0</v>
          </cell>
          <cell r="T1189">
            <v>200</v>
          </cell>
          <cell r="V1189">
            <v>0</v>
          </cell>
          <cell r="W1189">
            <v>0</v>
          </cell>
          <cell r="X1189">
            <v>342</v>
          </cell>
          <cell r="Y1189">
            <v>0</v>
          </cell>
          <cell r="Z1189">
            <v>342</v>
          </cell>
        </row>
        <row r="1190">
          <cell r="B1190">
            <v>0</v>
          </cell>
          <cell r="C1190">
            <v>1</v>
          </cell>
          <cell r="D1190">
            <v>20</v>
          </cell>
          <cell r="E1190">
            <v>31</v>
          </cell>
          <cell r="F1190">
            <v>52</v>
          </cell>
          <cell r="H1190">
            <v>0</v>
          </cell>
          <cell r="I1190">
            <v>1</v>
          </cell>
          <cell r="J1190">
            <v>35</v>
          </cell>
          <cell r="K1190">
            <v>72</v>
          </cell>
          <cell r="L1190">
            <v>108</v>
          </cell>
          <cell r="P1190">
            <v>0</v>
          </cell>
          <cell r="Q1190">
            <v>0</v>
          </cell>
          <cell r="R1190">
            <v>0</v>
          </cell>
          <cell r="S1190">
            <v>1</v>
          </cell>
          <cell r="T1190">
            <v>1</v>
          </cell>
          <cell r="V1190">
            <v>0</v>
          </cell>
          <cell r="W1190">
            <v>0</v>
          </cell>
          <cell r="X1190">
            <v>0</v>
          </cell>
          <cell r="Y1190">
            <v>37</v>
          </cell>
          <cell r="Z1190">
            <v>37</v>
          </cell>
        </row>
        <row r="1191">
          <cell r="B1191">
            <v>0</v>
          </cell>
          <cell r="C1191">
            <v>3</v>
          </cell>
          <cell r="D1191">
            <v>21</v>
          </cell>
          <cell r="E1191">
            <v>22</v>
          </cell>
          <cell r="F1191">
            <v>47</v>
          </cell>
          <cell r="H1191">
            <v>0</v>
          </cell>
          <cell r="I1191">
            <v>15</v>
          </cell>
          <cell r="J1191">
            <v>38</v>
          </cell>
          <cell r="K1191">
            <v>40</v>
          </cell>
          <cell r="L1191">
            <v>93</v>
          </cell>
          <cell r="P1191">
            <v>0</v>
          </cell>
          <cell r="Q1191">
            <v>1</v>
          </cell>
          <cell r="R1191">
            <v>0</v>
          </cell>
          <cell r="S1191">
            <v>25</v>
          </cell>
          <cell r="T1191">
            <v>25</v>
          </cell>
          <cell r="V1191">
            <v>0</v>
          </cell>
          <cell r="W1191">
            <v>17</v>
          </cell>
          <cell r="X1191">
            <v>0</v>
          </cell>
          <cell r="Y1191">
            <v>44</v>
          </cell>
          <cell r="Z1191">
            <v>62</v>
          </cell>
        </row>
        <row r="1192">
          <cell r="B1192">
            <v>0</v>
          </cell>
          <cell r="C1192">
            <v>0</v>
          </cell>
          <cell r="D1192">
            <v>0</v>
          </cell>
          <cell r="E1192">
            <v>28</v>
          </cell>
          <cell r="F1192">
            <v>28</v>
          </cell>
          <cell r="H1192">
            <v>0</v>
          </cell>
          <cell r="I1192">
            <v>0</v>
          </cell>
          <cell r="J1192">
            <v>0</v>
          </cell>
          <cell r="K1192">
            <v>48</v>
          </cell>
          <cell r="L1192">
            <v>48</v>
          </cell>
          <cell r="P1192">
            <v>0</v>
          </cell>
          <cell r="Q1192">
            <v>0</v>
          </cell>
          <cell r="R1192">
            <v>0</v>
          </cell>
          <cell r="S1192">
            <v>49</v>
          </cell>
          <cell r="T1192">
            <v>49</v>
          </cell>
          <cell r="V1192">
            <v>0</v>
          </cell>
          <cell r="W1192">
            <v>0</v>
          </cell>
          <cell r="X1192">
            <v>0</v>
          </cell>
          <cell r="Y1192">
            <v>86</v>
          </cell>
          <cell r="Z1192">
            <v>86</v>
          </cell>
        </row>
        <row r="1193">
          <cell r="B1193">
            <v>0</v>
          </cell>
          <cell r="C1193">
            <v>0</v>
          </cell>
          <cell r="D1193">
            <v>0</v>
          </cell>
          <cell r="E1193">
            <v>43</v>
          </cell>
          <cell r="F1193">
            <v>43</v>
          </cell>
          <cell r="H1193">
            <v>0</v>
          </cell>
          <cell r="I1193">
            <v>0</v>
          </cell>
          <cell r="J1193">
            <v>0</v>
          </cell>
          <cell r="K1193">
            <v>74</v>
          </cell>
          <cell r="L1193">
            <v>74</v>
          </cell>
          <cell r="P1193">
            <v>0</v>
          </cell>
          <cell r="Q1193">
            <v>0</v>
          </cell>
          <cell r="R1193">
            <v>0</v>
          </cell>
          <cell r="S1193">
            <v>76</v>
          </cell>
          <cell r="T1193">
            <v>76</v>
          </cell>
          <cell r="V1193">
            <v>0</v>
          </cell>
          <cell r="W1193">
            <v>0</v>
          </cell>
          <cell r="X1193">
            <v>0</v>
          </cell>
          <cell r="Y1193">
            <v>131</v>
          </cell>
          <cell r="Z1193">
            <v>131</v>
          </cell>
        </row>
        <row r="1194"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</row>
        <row r="1195"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</row>
        <row r="1196"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</row>
        <row r="1197"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</row>
        <row r="1198">
          <cell r="B1198">
            <v>0</v>
          </cell>
          <cell r="C1198">
            <v>0</v>
          </cell>
          <cell r="D1198">
            <v>97</v>
          </cell>
          <cell r="E1198">
            <v>64</v>
          </cell>
          <cell r="F1198">
            <v>161</v>
          </cell>
          <cell r="H1198">
            <v>0</v>
          </cell>
          <cell r="I1198">
            <v>0</v>
          </cell>
          <cell r="J1198">
            <v>182</v>
          </cell>
          <cell r="K1198">
            <v>114</v>
          </cell>
          <cell r="L1198">
            <v>296</v>
          </cell>
          <cell r="P1198">
            <v>0</v>
          </cell>
          <cell r="Q1198">
            <v>0</v>
          </cell>
          <cell r="R1198">
            <v>121</v>
          </cell>
          <cell r="S1198">
            <v>64</v>
          </cell>
          <cell r="T1198">
            <v>185</v>
          </cell>
          <cell r="V1198">
            <v>0</v>
          </cell>
          <cell r="W1198">
            <v>0</v>
          </cell>
          <cell r="X1198">
            <v>228</v>
          </cell>
          <cell r="Y1198">
            <v>114</v>
          </cell>
          <cell r="Z1198">
            <v>342</v>
          </cell>
        </row>
        <row r="1199">
          <cell r="B1199">
            <v>0</v>
          </cell>
          <cell r="C1199">
            <v>0</v>
          </cell>
          <cell r="D1199">
            <v>1</v>
          </cell>
          <cell r="E1199">
            <v>1</v>
          </cell>
          <cell r="F1199">
            <v>2</v>
          </cell>
          <cell r="H1199">
            <v>0</v>
          </cell>
          <cell r="I1199">
            <v>0</v>
          </cell>
          <cell r="J1199">
            <v>2</v>
          </cell>
          <cell r="K1199">
            <v>1</v>
          </cell>
          <cell r="L1199">
            <v>3</v>
          </cell>
          <cell r="P1199">
            <v>0</v>
          </cell>
          <cell r="Q1199">
            <v>0</v>
          </cell>
          <cell r="R1199">
            <v>1</v>
          </cell>
          <cell r="S1199">
            <v>1</v>
          </cell>
          <cell r="T1199">
            <v>3</v>
          </cell>
          <cell r="V1199">
            <v>0</v>
          </cell>
          <cell r="W1199">
            <v>0</v>
          </cell>
          <cell r="X1199">
            <v>2</v>
          </cell>
          <cell r="Y1199">
            <v>2</v>
          </cell>
          <cell r="Z1199">
            <v>3</v>
          </cell>
        </row>
        <row r="1200">
          <cell r="B1200">
            <v>0</v>
          </cell>
          <cell r="C1200">
            <v>0</v>
          </cell>
          <cell r="D1200">
            <v>603</v>
          </cell>
          <cell r="E1200">
            <v>2</v>
          </cell>
          <cell r="F1200">
            <v>605</v>
          </cell>
          <cell r="H1200">
            <v>0</v>
          </cell>
          <cell r="I1200">
            <v>0</v>
          </cell>
          <cell r="J1200">
            <v>649</v>
          </cell>
          <cell r="K1200">
            <v>3</v>
          </cell>
          <cell r="L1200">
            <v>652</v>
          </cell>
          <cell r="P1200">
            <v>0</v>
          </cell>
          <cell r="Q1200">
            <v>0</v>
          </cell>
          <cell r="R1200">
            <v>591</v>
          </cell>
          <cell r="S1200">
            <v>2</v>
          </cell>
          <cell r="T1200">
            <v>593</v>
          </cell>
          <cell r="V1200">
            <v>0</v>
          </cell>
          <cell r="W1200">
            <v>0</v>
          </cell>
          <cell r="X1200">
            <v>637</v>
          </cell>
          <cell r="Y1200">
            <v>3</v>
          </cell>
          <cell r="Z1200">
            <v>640</v>
          </cell>
        </row>
        <row r="1201">
          <cell r="B1201">
            <v>0</v>
          </cell>
          <cell r="C1201">
            <v>2</v>
          </cell>
          <cell r="D1201">
            <v>2</v>
          </cell>
          <cell r="E1201">
            <v>3</v>
          </cell>
          <cell r="F1201">
            <v>7</v>
          </cell>
          <cell r="H1201">
            <v>0</v>
          </cell>
          <cell r="I1201">
            <v>14</v>
          </cell>
          <cell r="J1201">
            <v>4</v>
          </cell>
          <cell r="K1201">
            <v>5</v>
          </cell>
          <cell r="L1201">
            <v>23</v>
          </cell>
          <cell r="P1201">
            <v>0</v>
          </cell>
          <cell r="Q1201">
            <v>1</v>
          </cell>
          <cell r="R1201">
            <v>0</v>
          </cell>
          <cell r="S1201">
            <v>3</v>
          </cell>
          <cell r="T1201">
            <v>4</v>
          </cell>
          <cell r="V1201">
            <v>0</v>
          </cell>
          <cell r="W1201">
            <v>19</v>
          </cell>
          <cell r="X1201">
            <v>0</v>
          </cell>
          <cell r="Y1201">
            <v>5</v>
          </cell>
          <cell r="Z1201">
            <v>25</v>
          </cell>
        </row>
        <row r="1202"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</row>
        <row r="1203">
          <cell r="B1203">
            <v>0</v>
          </cell>
          <cell r="C1203">
            <v>0</v>
          </cell>
          <cell r="D1203">
            <v>65</v>
          </cell>
          <cell r="E1203">
            <v>0</v>
          </cell>
          <cell r="F1203">
            <v>65</v>
          </cell>
          <cell r="H1203">
            <v>0</v>
          </cell>
          <cell r="I1203">
            <v>0</v>
          </cell>
          <cell r="J1203">
            <v>80</v>
          </cell>
          <cell r="K1203">
            <v>0</v>
          </cell>
          <cell r="L1203">
            <v>80</v>
          </cell>
          <cell r="P1203">
            <v>0</v>
          </cell>
          <cell r="Q1203">
            <v>0</v>
          </cell>
          <cell r="R1203">
            <v>64</v>
          </cell>
          <cell r="S1203">
            <v>0</v>
          </cell>
          <cell r="T1203">
            <v>64</v>
          </cell>
          <cell r="V1203">
            <v>0</v>
          </cell>
          <cell r="W1203">
            <v>0</v>
          </cell>
          <cell r="X1203">
            <v>79</v>
          </cell>
          <cell r="Y1203">
            <v>0</v>
          </cell>
          <cell r="Z1203">
            <v>79</v>
          </cell>
        </row>
        <row r="1204"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</row>
        <row r="1205">
          <cell r="B1205">
            <v>0</v>
          </cell>
          <cell r="C1205">
            <v>0</v>
          </cell>
          <cell r="D1205">
            <v>241</v>
          </cell>
          <cell r="E1205">
            <v>0</v>
          </cell>
          <cell r="F1205">
            <v>241</v>
          </cell>
          <cell r="H1205">
            <v>0</v>
          </cell>
          <cell r="I1205">
            <v>0</v>
          </cell>
          <cell r="J1205">
            <v>196</v>
          </cell>
          <cell r="K1205">
            <v>0</v>
          </cell>
          <cell r="L1205">
            <v>196</v>
          </cell>
          <cell r="P1205">
            <v>0</v>
          </cell>
          <cell r="Q1205">
            <v>0</v>
          </cell>
          <cell r="R1205">
            <v>237</v>
          </cell>
          <cell r="S1205">
            <v>0</v>
          </cell>
          <cell r="T1205">
            <v>237</v>
          </cell>
          <cell r="V1205">
            <v>0</v>
          </cell>
          <cell r="W1205">
            <v>0</v>
          </cell>
          <cell r="X1205">
            <v>192</v>
          </cell>
          <cell r="Y1205">
            <v>0</v>
          </cell>
          <cell r="Z1205">
            <v>192</v>
          </cell>
        </row>
        <row r="1206"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</row>
        <row r="1207">
          <cell r="B1207">
            <v>0</v>
          </cell>
          <cell r="C1207">
            <v>0</v>
          </cell>
          <cell r="D1207">
            <v>5872</v>
          </cell>
          <cell r="E1207">
            <v>0</v>
          </cell>
          <cell r="F1207">
            <v>5872</v>
          </cell>
          <cell r="H1207">
            <v>0</v>
          </cell>
          <cell r="I1207">
            <v>0</v>
          </cell>
          <cell r="J1207">
            <v>3981</v>
          </cell>
          <cell r="K1207">
            <v>0</v>
          </cell>
          <cell r="L1207">
            <v>3981</v>
          </cell>
          <cell r="P1207">
            <v>0</v>
          </cell>
          <cell r="Q1207">
            <v>0</v>
          </cell>
          <cell r="R1207">
            <v>5757</v>
          </cell>
          <cell r="S1207">
            <v>0</v>
          </cell>
          <cell r="T1207">
            <v>5757</v>
          </cell>
          <cell r="V1207">
            <v>0</v>
          </cell>
          <cell r="W1207">
            <v>0</v>
          </cell>
          <cell r="X1207">
            <v>3903</v>
          </cell>
          <cell r="Y1207">
            <v>0</v>
          </cell>
          <cell r="Z1207">
            <v>3903</v>
          </cell>
        </row>
        <row r="1210"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</row>
        <row r="1211"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</row>
        <row r="1212"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</row>
        <row r="1213"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</row>
        <row r="1214"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</row>
        <row r="1215"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</row>
        <row r="1216"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</row>
        <row r="1217"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</row>
        <row r="1218"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</row>
        <row r="1219"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H1219">
            <v>0</v>
          </cell>
          <cell r="I1219">
            <v>3</v>
          </cell>
          <cell r="J1219">
            <v>0</v>
          </cell>
          <cell r="K1219">
            <v>0</v>
          </cell>
          <cell r="L1219">
            <v>3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V1219">
            <v>0</v>
          </cell>
          <cell r="W1219">
            <v>3</v>
          </cell>
          <cell r="X1219">
            <v>0</v>
          </cell>
          <cell r="Y1219">
            <v>0</v>
          </cell>
          <cell r="Z1219">
            <v>3</v>
          </cell>
        </row>
        <row r="1220"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</row>
        <row r="1221"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</row>
        <row r="1222"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</row>
        <row r="1223"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H1223">
            <v>0</v>
          </cell>
          <cell r="I1223">
            <v>11</v>
          </cell>
          <cell r="J1223">
            <v>5</v>
          </cell>
          <cell r="K1223">
            <v>0</v>
          </cell>
          <cell r="L1223">
            <v>17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V1223">
            <v>0</v>
          </cell>
          <cell r="W1223">
            <v>11</v>
          </cell>
          <cell r="X1223">
            <v>5</v>
          </cell>
          <cell r="Y1223">
            <v>0</v>
          </cell>
          <cell r="Z1223">
            <v>16</v>
          </cell>
        </row>
        <row r="1224"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H1224">
            <v>0</v>
          </cell>
          <cell r="I1224">
            <v>40</v>
          </cell>
          <cell r="J1224">
            <v>13</v>
          </cell>
          <cell r="K1224">
            <v>0</v>
          </cell>
          <cell r="L1224">
            <v>53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V1224">
            <v>0</v>
          </cell>
          <cell r="W1224">
            <v>39</v>
          </cell>
          <cell r="X1224">
            <v>13</v>
          </cell>
          <cell r="Y1224">
            <v>0</v>
          </cell>
          <cell r="Z1224">
            <v>52</v>
          </cell>
        </row>
        <row r="1225"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</row>
        <row r="1226"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</row>
        <row r="1227"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</row>
        <row r="1228"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</row>
        <row r="1229"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</row>
        <row r="1230"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</row>
        <row r="1231"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</row>
        <row r="1232"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</row>
        <row r="1233"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</row>
        <row r="1234"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</row>
        <row r="1235"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</row>
        <row r="1236"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</row>
        <row r="1237"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H1237">
            <v>0</v>
          </cell>
          <cell r="I1237">
            <v>0</v>
          </cell>
          <cell r="J1237">
            <v>1</v>
          </cell>
          <cell r="K1237">
            <v>0</v>
          </cell>
          <cell r="L1237">
            <v>1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V1237">
            <v>0</v>
          </cell>
          <cell r="W1237">
            <v>0</v>
          </cell>
          <cell r="X1237">
            <v>1</v>
          </cell>
          <cell r="Y1237">
            <v>0</v>
          </cell>
          <cell r="Z1237">
            <v>1</v>
          </cell>
        </row>
        <row r="1238"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</row>
        <row r="1239"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</row>
        <row r="1240"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</row>
        <row r="1241"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</row>
        <row r="1242"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</row>
        <row r="1243"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</row>
        <row r="1244"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H1244">
            <v>0</v>
          </cell>
          <cell r="I1244">
            <v>0</v>
          </cell>
          <cell r="J1244">
            <v>1</v>
          </cell>
          <cell r="K1244">
            <v>0</v>
          </cell>
          <cell r="L1244">
            <v>1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</row>
        <row r="1245"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H1245">
            <v>0</v>
          </cell>
          <cell r="I1245">
            <v>0</v>
          </cell>
          <cell r="J1245">
            <v>1</v>
          </cell>
          <cell r="K1245">
            <v>0</v>
          </cell>
          <cell r="L1245">
            <v>1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V1245">
            <v>0</v>
          </cell>
          <cell r="W1245">
            <v>0</v>
          </cell>
          <cell r="X1245">
            <v>2</v>
          </cell>
          <cell r="Y1245">
            <v>0</v>
          </cell>
          <cell r="Z1245">
            <v>2</v>
          </cell>
        </row>
        <row r="1246"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</row>
        <row r="1247"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</row>
        <row r="1248"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1</v>
          </cell>
          <cell r="L1248">
            <v>2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1</v>
          </cell>
          <cell r="Z1248">
            <v>2</v>
          </cell>
        </row>
        <row r="1249"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H1249">
            <v>0</v>
          </cell>
          <cell r="I1249">
            <v>0</v>
          </cell>
          <cell r="J1249">
            <v>1</v>
          </cell>
          <cell r="K1249">
            <v>1</v>
          </cell>
          <cell r="L1249">
            <v>2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1</v>
          </cell>
          <cell r="Z1249">
            <v>1</v>
          </cell>
        </row>
        <row r="1250"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</row>
        <row r="1251"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</row>
        <row r="1252"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</row>
        <row r="1253"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</row>
        <row r="1254"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</row>
        <row r="1255"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</row>
        <row r="1256"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</row>
        <row r="1257"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</row>
        <row r="1258"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</row>
        <row r="1259"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</row>
        <row r="1260"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H1260">
            <v>0</v>
          </cell>
          <cell r="I1260">
            <v>0</v>
          </cell>
          <cell r="J1260">
            <v>134</v>
          </cell>
          <cell r="K1260">
            <v>5</v>
          </cell>
          <cell r="L1260">
            <v>138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V1260">
            <v>0</v>
          </cell>
          <cell r="W1260">
            <v>0</v>
          </cell>
          <cell r="X1260">
            <v>125</v>
          </cell>
          <cell r="Y1260">
            <v>2</v>
          </cell>
          <cell r="Z1260">
            <v>127</v>
          </cell>
        </row>
        <row r="1261"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1</v>
          </cell>
          <cell r="L1261">
            <v>2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2</v>
          </cell>
          <cell r="Z1261">
            <v>2</v>
          </cell>
        </row>
        <row r="1262"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H1262">
            <v>0</v>
          </cell>
          <cell r="I1262">
            <v>0</v>
          </cell>
          <cell r="J1262">
            <v>1</v>
          </cell>
          <cell r="K1262">
            <v>0</v>
          </cell>
          <cell r="L1262">
            <v>1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V1262">
            <v>0</v>
          </cell>
          <cell r="W1262">
            <v>0</v>
          </cell>
          <cell r="X1262">
            <v>2</v>
          </cell>
          <cell r="Y1262">
            <v>0</v>
          </cell>
          <cell r="Z1262">
            <v>2</v>
          </cell>
        </row>
        <row r="1263"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</row>
        <row r="1264"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H1264">
            <v>0</v>
          </cell>
          <cell r="I1264">
            <v>0</v>
          </cell>
          <cell r="J1264">
            <v>1</v>
          </cell>
          <cell r="K1264">
            <v>0</v>
          </cell>
          <cell r="L1264">
            <v>1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1</v>
          </cell>
          <cell r="Z1264">
            <v>1</v>
          </cell>
        </row>
        <row r="1265"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</row>
        <row r="1266"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</row>
        <row r="1267"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</row>
        <row r="1268"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</row>
        <row r="1269"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</row>
        <row r="1270"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</row>
        <row r="1271"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H1271">
            <v>0</v>
          </cell>
          <cell r="I1271">
            <v>0</v>
          </cell>
          <cell r="J1271">
            <v>1</v>
          </cell>
          <cell r="K1271">
            <v>3</v>
          </cell>
          <cell r="L1271">
            <v>4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4</v>
          </cell>
          <cell r="Z1271">
            <v>4</v>
          </cell>
        </row>
        <row r="1272"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</row>
        <row r="1273"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H1273">
            <v>0</v>
          </cell>
          <cell r="I1273">
            <v>0</v>
          </cell>
          <cell r="J1273">
            <v>10</v>
          </cell>
          <cell r="K1273">
            <v>0</v>
          </cell>
          <cell r="L1273">
            <v>11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V1273">
            <v>0</v>
          </cell>
          <cell r="W1273">
            <v>0</v>
          </cell>
          <cell r="X1273">
            <v>10</v>
          </cell>
          <cell r="Y1273">
            <v>1</v>
          </cell>
          <cell r="Z1273">
            <v>10</v>
          </cell>
        </row>
        <row r="1274"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</row>
        <row r="1275"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</row>
        <row r="1276"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</row>
        <row r="1277"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</row>
        <row r="1278"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</row>
        <row r="1279"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</row>
        <row r="1280"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H1280">
            <v>0</v>
          </cell>
          <cell r="I1280">
            <v>0</v>
          </cell>
          <cell r="J1280">
            <v>83</v>
          </cell>
          <cell r="K1280">
            <v>0</v>
          </cell>
          <cell r="L1280">
            <v>83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V1280">
            <v>0</v>
          </cell>
          <cell r="W1280">
            <v>0</v>
          </cell>
          <cell r="X1280">
            <v>81</v>
          </cell>
          <cell r="Y1280">
            <v>0</v>
          </cell>
          <cell r="Z1280">
            <v>81</v>
          </cell>
        </row>
        <row r="1283">
          <cell r="B1283">
            <v>0</v>
          </cell>
          <cell r="C1283">
            <v>12</v>
          </cell>
          <cell r="D1283">
            <v>27</v>
          </cell>
          <cell r="E1283">
            <v>75</v>
          </cell>
          <cell r="F1283">
            <v>115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P1283">
            <v>0</v>
          </cell>
          <cell r="Q1283">
            <v>5</v>
          </cell>
          <cell r="R1283">
            <v>23</v>
          </cell>
          <cell r="S1283">
            <v>89</v>
          </cell>
          <cell r="T1283">
            <v>117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</row>
        <row r="1284">
          <cell r="B1284">
            <v>0</v>
          </cell>
          <cell r="C1284">
            <v>39</v>
          </cell>
          <cell r="D1284">
            <v>20</v>
          </cell>
          <cell r="E1284">
            <v>0</v>
          </cell>
          <cell r="F1284">
            <v>59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P1284">
            <v>0</v>
          </cell>
          <cell r="Q1284">
            <v>66</v>
          </cell>
          <cell r="R1284">
            <v>27</v>
          </cell>
          <cell r="S1284">
            <v>0</v>
          </cell>
          <cell r="T1284">
            <v>92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</row>
        <row r="1285">
          <cell r="B1285">
            <v>0</v>
          </cell>
          <cell r="C1285">
            <v>15</v>
          </cell>
          <cell r="D1285">
            <v>32</v>
          </cell>
          <cell r="E1285">
            <v>153</v>
          </cell>
          <cell r="F1285">
            <v>200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P1285">
            <v>0</v>
          </cell>
          <cell r="Q1285">
            <v>2</v>
          </cell>
          <cell r="R1285">
            <v>22</v>
          </cell>
          <cell r="S1285">
            <v>183</v>
          </cell>
          <cell r="T1285">
            <v>208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</row>
        <row r="1286">
          <cell r="B1286">
            <v>0</v>
          </cell>
          <cell r="C1286">
            <v>0</v>
          </cell>
          <cell r="D1286">
            <v>23</v>
          </cell>
          <cell r="E1286">
            <v>0</v>
          </cell>
          <cell r="F1286">
            <v>23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P1286">
            <v>0</v>
          </cell>
          <cell r="Q1286">
            <v>0</v>
          </cell>
          <cell r="R1286">
            <v>53</v>
          </cell>
          <cell r="S1286">
            <v>0</v>
          </cell>
          <cell r="T1286">
            <v>53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</row>
        <row r="1287">
          <cell r="B1287">
            <v>0</v>
          </cell>
          <cell r="C1287">
            <v>0</v>
          </cell>
          <cell r="D1287">
            <v>8</v>
          </cell>
          <cell r="E1287">
            <v>0</v>
          </cell>
          <cell r="F1287">
            <v>8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P1287">
            <v>0</v>
          </cell>
          <cell r="Q1287">
            <v>0</v>
          </cell>
          <cell r="R1287">
            <v>8</v>
          </cell>
          <cell r="S1287">
            <v>0</v>
          </cell>
          <cell r="T1287">
            <v>8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</row>
        <row r="1288"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</row>
        <row r="1289"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</row>
        <row r="1290">
          <cell r="B1290">
            <v>0</v>
          </cell>
          <cell r="C1290">
            <v>2</v>
          </cell>
          <cell r="D1290">
            <v>1026</v>
          </cell>
          <cell r="E1290">
            <v>0</v>
          </cell>
          <cell r="F1290">
            <v>1028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P1290">
            <v>0</v>
          </cell>
          <cell r="Q1290">
            <v>0</v>
          </cell>
          <cell r="R1290">
            <v>1416</v>
          </cell>
          <cell r="S1290">
            <v>0</v>
          </cell>
          <cell r="T1290">
            <v>1416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</row>
        <row r="1291">
          <cell r="B1291">
            <v>0</v>
          </cell>
          <cell r="C1291">
            <v>15</v>
          </cell>
          <cell r="D1291">
            <v>51</v>
          </cell>
          <cell r="E1291">
            <v>0</v>
          </cell>
          <cell r="F1291">
            <v>67</v>
          </cell>
          <cell r="H1291">
            <v>0</v>
          </cell>
          <cell r="I1291">
            <v>1</v>
          </cell>
          <cell r="J1291">
            <v>1</v>
          </cell>
          <cell r="K1291">
            <v>0</v>
          </cell>
          <cell r="L1291">
            <v>2</v>
          </cell>
          <cell r="P1291">
            <v>0</v>
          </cell>
          <cell r="Q1291">
            <v>13</v>
          </cell>
          <cell r="R1291">
            <v>49</v>
          </cell>
          <cell r="S1291">
            <v>0</v>
          </cell>
          <cell r="T1291">
            <v>62</v>
          </cell>
          <cell r="V1291">
            <v>0</v>
          </cell>
          <cell r="W1291">
            <v>1</v>
          </cell>
          <cell r="X1291">
            <v>1</v>
          </cell>
          <cell r="Y1291">
            <v>0</v>
          </cell>
          <cell r="Z1291">
            <v>2</v>
          </cell>
        </row>
        <row r="1292">
          <cell r="B1292">
            <v>0</v>
          </cell>
          <cell r="C1292">
            <v>63</v>
          </cell>
          <cell r="D1292">
            <v>102</v>
          </cell>
          <cell r="E1292">
            <v>3</v>
          </cell>
          <cell r="F1292">
            <v>169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P1292">
            <v>0</v>
          </cell>
          <cell r="Q1292">
            <v>99</v>
          </cell>
          <cell r="R1292">
            <v>138</v>
          </cell>
          <cell r="S1292">
            <v>2</v>
          </cell>
          <cell r="T1292">
            <v>240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</row>
        <row r="1293">
          <cell r="B1293">
            <v>0</v>
          </cell>
          <cell r="C1293">
            <v>0</v>
          </cell>
          <cell r="D1293">
            <v>78</v>
          </cell>
          <cell r="E1293">
            <v>0</v>
          </cell>
          <cell r="F1293">
            <v>78</v>
          </cell>
          <cell r="H1293">
            <v>0</v>
          </cell>
          <cell r="I1293">
            <v>0</v>
          </cell>
          <cell r="J1293">
            <v>1</v>
          </cell>
          <cell r="K1293">
            <v>0</v>
          </cell>
          <cell r="L1293">
            <v>1</v>
          </cell>
          <cell r="P1293">
            <v>0</v>
          </cell>
          <cell r="Q1293">
            <v>0</v>
          </cell>
          <cell r="R1293">
            <v>96</v>
          </cell>
          <cell r="S1293">
            <v>0</v>
          </cell>
          <cell r="T1293">
            <v>96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</row>
        <row r="1294"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</row>
        <row r="1295">
          <cell r="B1295">
            <v>0</v>
          </cell>
          <cell r="C1295">
            <v>65</v>
          </cell>
          <cell r="D1295">
            <v>53</v>
          </cell>
          <cell r="E1295">
            <v>5</v>
          </cell>
          <cell r="F1295">
            <v>123</v>
          </cell>
          <cell r="H1295">
            <v>0</v>
          </cell>
          <cell r="I1295">
            <v>1</v>
          </cell>
          <cell r="J1295">
            <v>0</v>
          </cell>
          <cell r="K1295">
            <v>0</v>
          </cell>
          <cell r="L1295">
            <v>1</v>
          </cell>
          <cell r="P1295">
            <v>0</v>
          </cell>
          <cell r="Q1295">
            <v>71</v>
          </cell>
          <cell r="R1295">
            <v>78</v>
          </cell>
          <cell r="S1295">
            <v>5</v>
          </cell>
          <cell r="T1295">
            <v>154</v>
          </cell>
          <cell r="V1295">
            <v>0</v>
          </cell>
          <cell r="W1295">
            <v>1</v>
          </cell>
          <cell r="X1295">
            <v>0</v>
          </cell>
          <cell r="Y1295">
            <v>0</v>
          </cell>
          <cell r="Z1295">
            <v>1</v>
          </cell>
        </row>
        <row r="1296">
          <cell r="B1296">
            <v>0</v>
          </cell>
          <cell r="C1296">
            <v>0</v>
          </cell>
          <cell r="D1296">
            <v>1</v>
          </cell>
          <cell r="E1296">
            <v>0</v>
          </cell>
          <cell r="F1296">
            <v>1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P1296">
            <v>0</v>
          </cell>
          <cell r="Q1296">
            <v>0</v>
          </cell>
          <cell r="R1296">
            <v>1</v>
          </cell>
          <cell r="S1296">
            <v>0</v>
          </cell>
          <cell r="T1296">
            <v>1</v>
          </cell>
          <cell r="V1296">
            <v>0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</row>
        <row r="1297">
          <cell r="B1297">
            <v>0</v>
          </cell>
          <cell r="C1297">
            <v>3</v>
          </cell>
          <cell r="D1297">
            <v>7</v>
          </cell>
          <cell r="E1297">
            <v>9</v>
          </cell>
          <cell r="F1297">
            <v>19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P1297">
            <v>0</v>
          </cell>
          <cell r="Q1297">
            <v>3</v>
          </cell>
          <cell r="R1297">
            <v>6</v>
          </cell>
          <cell r="S1297">
            <v>10</v>
          </cell>
          <cell r="T1297">
            <v>19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</row>
        <row r="1298"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</row>
        <row r="1299"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</row>
        <row r="1300"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</row>
        <row r="1301"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</row>
        <row r="1302"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</row>
        <row r="1303"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</row>
        <row r="1304"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</row>
        <row r="1305"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</row>
        <row r="1306"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</row>
        <row r="1307"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</row>
        <row r="1308"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</row>
        <row r="1309"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</row>
        <row r="1310"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</row>
        <row r="1311"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</row>
        <row r="1312"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</row>
        <row r="1313"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</row>
        <row r="1314"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</row>
        <row r="1315"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</row>
        <row r="1316">
          <cell r="B1316">
            <v>0</v>
          </cell>
          <cell r="C1316">
            <v>0</v>
          </cell>
          <cell r="D1316">
            <v>1</v>
          </cell>
          <cell r="E1316">
            <v>3</v>
          </cell>
          <cell r="F1316">
            <v>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1</v>
          </cell>
          <cell r="T1316">
            <v>1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</row>
        <row r="1317">
          <cell r="B1317">
            <v>0</v>
          </cell>
          <cell r="C1317">
            <v>0</v>
          </cell>
          <cell r="D1317">
            <v>3</v>
          </cell>
          <cell r="E1317">
            <v>0</v>
          </cell>
          <cell r="F1317">
            <v>3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</row>
        <row r="1318">
          <cell r="B1318">
            <v>0</v>
          </cell>
          <cell r="C1318">
            <v>0</v>
          </cell>
          <cell r="D1318">
            <v>17</v>
          </cell>
          <cell r="E1318">
            <v>0</v>
          </cell>
          <cell r="F1318">
            <v>17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P1318">
            <v>0</v>
          </cell>
          <cell r="Q1318">
            <v>0</v>
          </cell>
          <cell r="R1318">
            <v>27</v>
          </cell>
          <cell r="S1318">
            <v>0</v>
          </cell>
          <cell r="T1318">
            <v>28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</row>
        <row r="1319">
          <cell r="B1319">
            <v>0</v>
          </cell>
          <cell r="C1319">
            <v>0</v>
          </cell>
          <cell r="D1319">
            <v>0</v>
          </cell>
          <cell r="E1319">
            <v>7</v>
          </cell>
          <cell r="F1319">
            <v>7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8</v>
          </cell>
          <cell r="T1319">
            <v>8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</row>
        <row r="1320">
          <cell r="B1320">
            <v>0</v>
          </cell>
          <cell r="C1320">
            <v>0</v>
          </cell>
          <cell r="D1320">
            <v>0</v>
          </cell>
          <cell r="E1320">
            <v>4</v>
          </cell>
          <cell r="F1320">
            <v>4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5</v>
          </cell>
          <cell r="T1320">
            <v>5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</row>
        <row r="1321">
          <cell r="B1321">
            <v>0</v>
          </cell>
          <cell r="C1321">
            <v>2</v>
          </cell>
          <cell r="D1321">
            <v>4</v>
          </cell>
          <cell r="E1321">
            <v>3</v>
          </cell>
          <cell r="F1321">
            <v>9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P1321">
            <v>0</v>
          </cell>
          <cell r="Q1321">
            <v>2</v>
          </cell>
          <cell r="R1321">
            <v>5</v>
          </cell>
          <cell r="S1321">
            <v>3</v>
          </cell>
          <cell r="T1321">
            <v>11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</row>
        <row r="1322">
          <cell r="B1322">
            <v>0</v>
          </cell>
          <cell r="C1322">
            <v>0</v>
          </cell>
          <cell r="D1322">
            <v>19</v>
          </cell>
          <cell r="E1322">
            <v>2</v>
          </cell>
          <cell r="F1322">
            <v>21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P1322">
            <v>0</v>
          </cell>
          <cell r="Q1322">
            <v>0</v>
          </cell>
          <cell r="R1322">
            <v>1</v>
          </cell>
          <cell r="S1322">
            <v>2</v>
          </cell>
          <cell r="T1322">
            <v>3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</row>
        <row r="1323"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</row>
        <row r="1324">
          <cell r="B1324">
            <v>0</v>
          </cell>
          <cell r="C1324">
            <v>0</v>
          </cell>
          <cell r="D1324">
            <v>6</v>
          </cell>
          <cell r="E1324">
            <v>0</v>
          </cell>
          <cell r="F1324">
            <v>6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P1324">
            <v>0</v>
          </cell>
          <cell r="Q1324">
            <v>0</v>
          </cell>
          <cell r="R1324">
            <v>8</v>
          </cell>
          <cell r="S1324">
            <v>0</v>
          </cell>
          <cell r="T1324">
            <v>8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</row>
        <row r="1325">
          <cell r="B1325">
            <v>0</v>
          </cell>
          <cell r="C1325">
            <v>0</v>
          </cell>
          <cell r="D1325">
            <v>1</v>
          </cell>
          <cell r="E1325">
            <v>7</v>
          </cell>
          <cell r="F1325">
            <v>8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1</v>
          </cell>
          <cell r="T1325">
            <v>1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</row>
        <row r="1326"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</row>
        <row r="1327"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</row>
        <row r="1328"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</row>
        <row r="1329"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</row>
        <row r="1330"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</row>
        <row r="1331"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</row>
        <row r="1332"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</row>
        <row r="1333">
          <cell r="B1333">
            <v>0</v>
          </cell>
          <cell r="C1333">
            <v>0</v>
          </cell>
          <cell r="D1333">
            <v>8</v>
          </cell>
          <cell r="E1333">
            <v>7</v>
          </cell>
          <cell r="F1333">
            <v>15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P1333">
            <v>0</v>
          </cell>
          <cell r="Q1333">
            <v>0</v>
          </cell>
          <cell r="R1333">
            <v>1</v>
          </cell>
          <cell r="S1333">
            <v>1</v>
          </cell>
          <cell r="T1333">
            <v>2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</row>
        <row r="1334">
          <cell r="B1334">
            <v>0</v>
          </cell>
          <cell r="C1334">
            <v>0</v>
          </cell>
          <cell r="D1334">
            <v>4</v>
          </cell>
          <cell r="E1334">
            <v>3</v>
          </cell>
          <cell r="F1334">
            <v>7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3</v>
          </cell>
          <cell r="T1334">
            <v>4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</row>
        <row r="1335"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10">
          <cell r="C10" t="str">
            <v>2008 Final PFMC NT Ocean Troll 40K T Troll 37.5K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1"/>
      <sheetName val="3"/>
      <sheetName val="5"/>
      <sheetName val="5_U&amp;M"/>
      <sheetName val="5Unmrkd"/>
      <sheetName val="6"/>
      <sheetName val="6_U&amp;M"/>
      <sheetName val="6_Nats"/>
      <sheetName val="6Unmrkd"/>
      <sheetName val="8"/>
      <sheetName val="10"/>
      <sheetName val="Sk"/>
      <sheetName val="Skmrkd"/>
      <sheetName val="SkUnmrkd"/>
      <sheetName val="StSn"/>
      <sheetName val="StSnmrkd"/>
      <sheetName val="StSnUnmrkd"/>
      <sheetName val="HdC"/>
      <sheetName val="HdCmrkd"/>
      <sheetName val="HdCUnmrkd"/>
      <sheetName val="SPS"/>
      <sheetName val="SPSmrkd"/>
      <sheetName val="SPSUnmrkd"/>
      <sheetName val="NS"/>
      <sheetName val="NS (2)"/>
      <sheetName val="NSmrkd (2)"/>
      <sheetName val="NSmrkd"/>
      <sheetName val="NSUnmrkd"/>
      <sheetName val="JDF"/>
      <sheetName val="JDFmrkd"/>
      <sheetName val="JDFUnmrkd"/>
      <sheetName val="TAMI"/>
      <sheetName val="TAMX"/>
      <sheetName val="Input Page"/>
      <sheetName val="INPUT_MkRt"/>
      <sheetName val="ER_ESC_Overview"/>
      <sheetName val="ER_ESC_Overview U&amp;M"/>
      <sheetName val="ER_ESC_Overview(ifanyMSF)"/>
      <sheetName val="ER_ESC_OverviewNTTrtySuS"/>
      <sheetName val="Documentation"/>
      <sheetName val="2A_C"/>
      <sheetName val="2D_F"/>
      <sheetName val="2A_CU&amp;M"/>
      <sheetName val="2A_Cmrkd"/>
      <sheetName val="2A_CUnmrkd"/>
      <sheetName val="2A_CUnmrkdT4"/>
      <sheetName val="2A_CUnmrkdT3"/>
      <sheetName val="2D_F T4"/>
      <sheetName val="2D_F T3"/>
      <sheetName val="2D_F T2"/>
      <sheetName val="2D_Fmrkd"/>
      <sheetName val="2D_Fmrkd T4"/>
      <sheetName val="2D_Fmrkd T3"/>
      <sheetName val="2D_Fmrkd T2"/>
      <sheetName val="2D_FUnmrkd"/>
      <sheetName val="2D_FUnmrkd T4"/>
      <sheetName val="2D_FUnmrkd T3"/>
      <sheetName val="2D_FUnmrkd T2"/>
      <sheetName val="INPUT_ERObjOldStuff"/>
      <sheetName val="2A_CU&amp;M_H+N"/>
      <sheetName val="2A_CU&amp;M_H+N T4"/>
      <sheetName val="2A_CU&amp;M_H+N T3"/>
      <sheetName val="2A_CU&amp;M_H+NSptbyTime"/>
      <sheetName val="2A_CU&amp;M_Hatchery"/>
      <sheetName val="2A_CU&amp;M_N"/>
      <sheetName val="2A_CU&amp;M_HatcherySptbyTime"/>
      <sheetName val="2A_CU&amp;M_HatcheryT4"/>
      <sheetName val="SportMatrix"/>
      <sheetName val="Guts"/>
      <sheetName val="Cat&amp;Esc"/>
      <sheetName val="nt&amp;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9">
          <cell r="C9">
            <v>1010</v>
          </cell>
        </row>
      </sheetData>
      <sheetData sheetId="70"/>
      <sheetData sheetId="7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HB" id="{8B49AF92-1DE5-4F4D-962D-CC51AA92615C}" userId="AHB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0-05-28T17:25:56.79" personId="{8B49AF92-1DE5-4F4D-962D-CC51AA92615C}" id="{B2AD91FF-69A4-4F55-B870-BDFD26511B2B}">
    <text>The flag signifies how the surrogacy is handled (see documentation). An "NA" means no surrogacy assignment.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27AC-8EB4-46C7-92FA-C0EE0E1CD944}">
  <dimension ref="A1:B22"/>
  <sheetViews>
    <sheetView workbookViewId="0">
      <selection activeCell="B9" sqref="B9"/>
    </sheetView>
  </sheetViews>
  <sheetFormatPr defaultRowHeight="14.4" x14ac:dyDescent="0.3"/>
  <cols>
    <col min="1" max="1" width="52.33203125" style="1" bestFit="1" customWidth="1"/>
    <col min="2" max="2" width="104.88671875" style="1" bestFit="1" customWidth="1"/>
    <col min="3" max="3" width="34.44140625" customWidth="1"/>
  </cols>
  <sheetData>
    <row r="1" spans="1:2" ht="15" thickBot="1" x14ac:dyDescent="0.35"/>
    <row r="2" spans="1:2" x14ac:dyDescent="0.3">
      <c r="A2" s="10" t="s">
        <v>237</v>
      </c>
      <c r="B2" s="11" t="s">
        <v>241</v>
      </c>
    </row>
    <row r="3" spans="1:2" ht="15" thickBot="1" x14ac:dyDescent="0.35">
      <c r="A3" s="12"/>
      <c r="B3" s="13" t="s">
        <v>239</v>
      </c>
    </row>
    <row r="4" spans="1:2" x14ac:dyDescent="0.3">
      <c r="A4" s="18" t="s">
        <v>257</v>
      </c>
      <c r="B4" s="11" t="s">
        <v>253</v>
      </c>
    </row>
    <row r="5" spans="1:2" ht="15" thickBot="1" x14ac:dyDescent="0.35">
      <c r="A5" s="12"/>
      <c r="B5" s="13" t="s">
        <v>256</v>
      </c>
    </row>
    <row r="6" spans="1:2" x14ac:dyDescent="0.3">
      <c r="A6" s="19" t="s">
        <v>254</v>
      </c>
      <c r="B6" s="11" t="s">
        <v>255</v>
      </c>
    </row>
    <row r="7" spans="1:2" ht="15" thickBot="1" x14ac:dyDescent="0.35">
      <c r="A7" s="17"/>
      <c r="B7" s="13"/>
    </row>
    <row r="8" spans="1:2" x14ac:dyDescent="0.3">
      <c r="A8" s="14" t="s">
        <v>242</v>
      </c>
      <c r="B8" s="11"/>
    </row>
    <row r="9" spans="1:2" x14ac:dyDescent="0.3">
      <c r="A9" s="15" t="s">
        <v>246</v>
      </c>
      <c r="B9" s="16"/>
    </row>
    <row r="10" spans="1:2" x14ac:dyDescent="0.3">
      <c r="A10" s="15" t="s">
        <v>243</v>
      </c>
      <c r="B10" s="16"/>
    </row>
    <row r="11" spans="1:2" x14ac:dyDescent="0.3">
      <c r="A11" s="15" t="s">
        <v>244</v>
      </c>
      <c r="B11" s="16"/>
    </row>
    <row r="12" spans="1:2" x14ac:dyDescent="0.3">
      <c r="A12" s="15"/>
      <c r="B12" s="16"/>
    </row>
    <row r="13" spans="1:2" x14ac:dyDescent="0.3">
      <c r="A13" s="15" t="s">
        <v>37</v>
      </c>
      <c r="B13" s="16"/>
    </row>
    <row r="14" spans="1:2" x14ac:dyDescent="0.3">
      <c r="A14" s="15" t="s">
        <v>230</v>
      </c>
      <c r="B14" s="16"/>
    </row>
    <row r="15" spans="1:2" x14ac:dyDescent="0.3">
      <c r="A15" s="15" t="s">
        <v>238</v>
      </c>
      <c r="B15" s="16" t="s">
        <v>245</v>
      </c>
    </row>
    <row r="16" spans="1:2" x14ac:dyDescent="0.3">
      <c r="A16" s="15" t="s">
        <v>233</v>
      </c>
      <c r="B16" s="16" t="s">
        <v>245</v>
      </c>
    </row>
    <row r="17" spans="1:2" x14ac:dyDescent="0.3">
      <c r="A17" s="15" t="s">
        <v>228</v>
      </c>
      <c r="B17" s="16"/>
    </row>
    <row r="18" spans="1:2" x14ac:dyDescent="0.3">
      <c r="A18" s="15" t="s">
        <v>229</v>
      </c>
      <c r="B18" s="16"/>
    </row>
    <row r="19" spans="1:2" x14ac:dyDescent="0.3">
      <c r="A19" s="15" t="s">
        <v>231</v>
      </c>
      <c r="B19" s="16"/>
    </row>
    <row r="20" spans="1:2" x14ac:dyDescent="0.3">
      <c r="A20" s="15" t="s">
        <v>232</v>
      </c>
      <c r="B20" s="16"/>
    </row>
    <row r="21" spans="1:2" x14ac:dyDescent="0.3">
      <c r="A21" s="15"/>
      <c r="B21" s="16"/>
    </row>
    <row r="22" spans="1:2" ht="15" thickBot="1" x14ac:dyDescent="0.35">
      <c r="A22" s="17" t="s">
        <v>240</v>
      </c>
      <c r="B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D860-934D-4934-9FE9-32DB8103A1AB}">
  <sheetPr>
    <tabColor theme="7" tint="0.59999389629810485"/>
  </sheetPr>
  <dimension ref="A1:P74"/>
  <sheetViews>
    <sheetView tabSelected="1" workbookViewId="0">
      <selection activeCell="H74" sqref="H74"/>
    </sheetView>
  </sheetViews>
  <sheetFormatPr defaultColWidth="12" defaultRowHeight="14.4" x14ac:dyDescent="0.3"/>
  <cols>
    <col min="1" max="1" width="11.88671875" style="1" bestFit="1" customWidth="1"/>
    <col min="2" max="2" width="14.6640625" style="1" customWidth="1"/>
    <col min="3" max="3" width="5.109375" style="1" customWidth="1"/>
    <col min="4" max="4" width="9.6640625" style="1" customWidth="1"/>
    <col min="5" max="5" width="7.33203125" style="1" customWidth="1"/>
    <col min="6" max="6" width="5.21875" style="1" bestFit="1" customWidth="1"/>
    <col min="7" max="7" width="22.5546875" style="1" customWidth="1"/>
    <col min="8" max="8" width="77.21875" style="2" customWidth="1"/>
    <col min="9" max="9" width="12.109375" style="1" customWidth="1"/>
    <col min="10" max="10" width="13.5546875" style="1" customWidth="1"/>
    <col min="11" max="11" width="18.5546875" style="1" customWidth="1"/>
    <col min="12" max="12" width="17.5546875" style="1" customWidth="1"/>
    <col min="13" max="13" width="19.44140625" style="1" customWidth="1"/>
    <col min="14" max="14" width="10.77734375" style="1" customWidth="1"/>
    <col min="15" max="15" width="17" style="1" customWidth="1"/>
    <col min="16" max="16" width="15.6640625" style="1" customWidth="1"/>
    <col min="17" max="17" width="22.88671875" style="1" bestFit="1" customWidth="1"/>
    <col min="18" max="16384" width="12" style="1"/>
  </cols>
  <sheetData>
    <row r="1" spans="1:16" s="41" customFormat="1" ht="57.6" x14ac:dyDescent="0.3">
      <c r="A1" s="42" t="s">
        <v>112</v>
      </c>
      <c r="B1" s="43" t="s">
        <v>170</v>
      </c>
      <c r="C1" s="42" t="s">
        <v>111</v>
      </c>
      <c r="D1" s="42" t="s">
        <v>222</v>
      </c>
      <c r="E1" s="42" t="s">
        <v>98</v>
      </c>
      <c r="F1" s="42" t="s">
        <v>38</v>
      </c>
      <c r="G1" s="42" t="s">
        <v>227</v>
      </c>
      <c r="H1" s="44" t="s">
        <v>226</v>
      </c>
      <c r="I1" s="42" t="s">
        <v>37</v>
      </c>
      <c r="J1" s="42" t="s">
        <v>293</v>
      </c>
      <c r="K1" s="42" t="s">
        <v>294</v>
      </c>
      <c r="L1" s="42" t="s">
        <v>295</v>
      </c>
      <c r="M1" s="42" t="s">
        <v>292</v>
      </c>
      <c r="N1" s="42" t="s">
        <v>296</v>
      </c>
      <c r="O1" s="42" t="s">
        <v>297</v>
      </c>
      <c r="P1" s="42" t="s">
        <v>298</v>
      </c>
    </row>
    <row r="2" spans="1:16" x14ac:dyDescent="0.3">
      <c r="A2" s="1" t="s">
        <v>115</v>
      </c>
      <c r="B2" s="3" t="s">
        <v>36</v>
      </c>
      <c r="C2" s="1">
        <v>1</v>
      </c>
      <c r="D2" s="1" t="s">
        <v>223</v>
      </c>
      <c r="E2" s="1" t="s">
        <v>99</v>
      </c>
      <c r="F2" s="1" t="s">
        <v>40</v>
      </c>
      <c r="G2" s="1" t="s">
        <v>70</v>
      </c>
      <c r="H2" s="2" t="s">
        <v>235</v>
      </c>
      <c r="I2" s="1" t="s">
        <v>39</v>
      </c>
      <c r="J2" s="1" t="str">
        <f>VLOOKUP($C2,'BP LookUps'!$AO$4:$BQ$76,21,FALSE)</f>
        <v>670-670-670</v>
      </c>
      <c r="K2" s="1" t="str">
        <f>VLOOKUP($C2,'BP LookUps'!$AO$4:$BQ$76,9,FALSE)</f>
        <v>33891-23774-120948</v>
      </c>
      <c r="L2" s="1" t="str">
        <f>VLOOKUP($C2,'BP LookUps'!$AO$4:$BQ$76,5,FALSE)</f>
        <v>3945-2699-13626</v>
      </c>
      <c r="M2" s="1" t="str">
        <f>VLOOKUP($C2,'BP LookUps'!$AO$4:$BQ$76,25,FALSE)</f>
        <v>0.305-0.305-0.305</v>
      </c>
      <c r="N2" s="1" t="str">
        <f>VLOOKUP($C2,'BP LookUps'!$AO$4:$BQ$76,29,FALSE)</f>
        <v>NA-NA-NA</v>
      </c>
      <c r="O2" s="1" t="str">
        <f>VLOOKUP($C2,'BP LookUps'!$AO$4:$BQ$76,17,FALSE)</f>
        <v>0.87-0.87-0.87</v>
      </c>
      <c r="P2" s="1" t="str">
        <f>VLOOKUP($C2,'BP LookUps'!$AO$4:$BQ$76,13,FALSE)</f>
        <v>1-1-1</v>
      </c>
    </row>
    <row r="3" spans="1:16" x14ac:dyDescent="0.3">
      <c r="A3" s="1" t="s">
        <v>116</v>
      </c>
      <c r="B3" s="3" t="s">
        <v>35</v>
      </c>
      <c r="C3" s="1">
        <v>2</v>
      </c>
      <c r="D3" s="1" t="s">
        <v>223</v>
      </c>
      <c r="E3" s="1" t="s">
        <v>99</v>
      </c>
      <c r="F3" s="1" t="s">
        <v>41</v>
      </c>
      <c r="G3" s="1" t="s">
        <v>70</v>
      </c>
      <c r="H3" s="2" t="s">
        <v>235</v>
      </c>
      <c r="I3" s="1" t="s">
        <v>39</v>
      </c>
      <c r="J3" s="1" t="str">
        <f>VLOOKUP($C3,'BP LookUps'!$AO$4:$BQ$76,21,FALSE)</f>
        <v>100-100-100</v>
      </c>
      <c r="K3" s="1" t="str">
        <f>VLOOKUP($C3,'BP LookUps'!$AO$4:$BQ$76,9,FALSE)</f>
        <v>0-5822-10120</v>
      </c>
      <c r="L3" s="1" t="str">
        <f>VLOOKUP($C3,'BP LookUps'!$AO$4:$BQ$76,5,FALSE)</f>
        <v>0-395-691</v>
      </c>
      <c r="M3" s="1" t="str">
        <f>VLOOKUP($C3,'BP LookUps'!$AO$4:$BQ$76,25,FALSE)</f>
        <v>NA-NA-NA</v>
      </c>
      <c r="N3" s="1" t="str">
        <f>VLOOKUP($C3,'BP LookUps'!$AO$4:$BQ$76,29,FALSE)</f>
        <v>NA-NA-NA</v>
      </c>
      <c r="O3" s="1" t="str">
        <f>VLOOKUP($C3,'BP LookUps'!$AO$4:$BQ$76,17,FALSE)</f>
        <v>0.66-0.66-0.66</v>
      </c>
      <c r="P3" s="1" t="str">
        <f>VLOOKUP($C3,'BP LookUps'!$AO$4:$BQ$76,13,FALSE)</f>
        <v>1-1-1</v>
      </c>
    </row>
    <row r="4" spans="1:16" x14ac:dyDescent="0.3">
      <c r="A4" s="1" t="s">
        <v>117</v>
      </c>
      <c r="B4" s="3" t="s">
        <v>34</v>
      </c>
      <c r="C4" s="1">
        <v>3</v>
      </c>
      <c r="D4" s="1" t="s">
        <v>225</v>
      </c>
      <c r="E4" s="1" t="s">
        <v>99</v>
      </c>
      <c r="F4" s="1" t="s">
        <v>42</v>
      </c>
      <c r="G4" s="1" t="s">
        <v>70</v>
      </c>
      <c r="H4" s="2" t="s">
        <v>235</v>
      </c>
      <c r="I4" s="1" t="s">
        <v>39</v>
      </c>
      <c r="J4" s="1" t="str">
        <f>VLOOKUP($C4,'BP LookUps'!$AO$4:$BQ$76,21,FALSE)</f>
        <v>670-670-670</v>
      </c>
      <c r="K4" s="1" t="str">
        <f>VLOOKUP($C4,'BP LookUps'!$AO$4:$BQ$76,9,FALSE)</f>
        <v>0-30202-15895</v>
      </c>
      <c r="L4" s="1" t="str">
        <f>VLOOKUP($C4,'BP LookUps'!$AO$4:$BQ$76,5,FALSE)</f>
        <v>0-2763-1470</v>
      </c>
      <c r="M4" s="1" t="str">
        <f>VLOOKUP($C4,'BP LookUps'!$AO$4:$BQ$76,25,FALSE)</f>
        <v>NA-0.5972-0.5972</v>
      </c>
      <c r="N4" s="1" t="str">
        <f>VLOOKUP($C4,'BP LookUps'!$AO$4:$BQ$76,29,FALSE)</f>
        <v>NA-1-NA</v>
      </c>
      <c r="O4" s="1" t="str">
        <f>VLOOKUP($C4,'BP LookUps'!$AO$4:$BQ$76,17,FALSE)</f>
        <v>0.57-0.57-0.57</v>
      </c>
      <c r="P4" s="1" t="str">
        <f>VLOOKUP($C4,'BP LookUps'!$AO$4:$BQ$76,13,FALSE)</f>
        <v>1-1-1</v>
      </c>
    </row>
    <row r="5" spans="1:16" x14ac:dyDescent="0.3">
      <c r="A5" s="1" t="s">
        <v>118</v>
      </c>
      <c r="B5" s="3" t="s">
        <v>33</v>
      </c>
      <c r="C5" s="1">
        <v>4</v>
      </c>
      <c r="D5" s="1" t="s">
        <v>223</v>
      </c>
      <c r="E5" s="1" t="s">
        <v>99</v>
      </c>
      <c r="F5" s="1" t="s">
        <v>41</v>
      </c>
      <c r="G5" s="1" t="s">
        <v>66</v>
      </c>
      <c r="H5" s="4" t="s">
        <v>250</v>
      </c>
      <c r="I5" s="1" t="s">
        <v>43</v>
      </c>
      <c r="J5" s="1" t="str">
        <f>VLOOKUP($C5,'BP LookUps'!$AO$4:$BQ$76,21,FALSE)</f>
        <v>100-100-100</v>
      </c>
      <c r="K5" s="1" t="str">
        <f>VLOOKUP($C5,'BP LookUps'!$AO$4:$BQ$76,9,FALSE)</f>
        <v>0-3606-3507</v>
      </c>
      <c r="L5" s="1" t="str">
        <f>VLOOKUP($C5,'BP LookUps'!$AO$4:$BQ$76,5,FALSE)</f>
        <v>0-132-134</v>
      </c>
      <c r="M5" s="1" t="str">
        <f>VLOOKUP($C5,'BP LookUps'!$AO$4:$BQ$76,25,FALSE)</f>
        <v>NA-NA-NA</v>
      </c>
      <c r="N5" s="1" t="str">
        <f>VLOOKUP($C5,'BP LookUps'!$AO$4:$BQ$76,29,FALSE)</f>
        <v>NA-9-9</v>
      </c>
      <c r="O5" s="1" t="str">
        <f>VLOOKUP($C5,'BP LookUps'!$AO$4:$BQ$76,17,FALSE)</f>
        <v>0.61-0.61-0.61</v>
      </c>
      <c r="P5" s="1" t="str">
        <f>VLOOKUP($C5,'BP LookUps'!$AO$4:$BQ$76,13,FALSE)</f>
        <v>1-1-1</v>
      </c>
    </row>
    <row r="6" spans="1:16" x14ac:dyDescent="0.3">
      <c r="A6" s="1" t="s">
        <v>119</v>
      </c>
      <c r="B6" s="3" t="s">
        <v>171</v>
      </c>
      <c r="C6" s="1">
        <v>5</v>
      </c>
      <c r="D6" s="1" t="s">
        <v>223</v>
      </c>
      <c r="E6" s="1" t="s">
        <v>99</v>
      </c>
      <c r="F6" s="1" t="s">
        <v>41</v>
      </c>
      <c r="G6" s="1" t="s">
        <v>66</v>
      </c>
      <c r="H6" s="2" t="s">
        <v>252</v>
      </c>
      <c r="I6" s="1" t="s">
        <v>43</v>
      </c>
      <c r="J6" s="1" t="str">
        <f>VLOOKUP($C6,'BP LookUps'!$AO$4:$BQ$76,21,FALSE)</f>
        <v>100-100-100</v>
      </c>
      <c r="K6" s="1" t="str">
        <f>VLOOKUP($C6,'BP LookUps'!$AO$4:$BQ$76,9,FALSE)</f>
        <v>1-4-619</v>
      </c>
      <c r="L6" s="1" t="str">
        <f>VLOOKUP($C6,'BP LookUps'!$AO$4:$BQ$76,5,FALSE)</f>
        <v>1-1-10</v>
      </c>
      <c r="M6" s="1" t="str">
        <f>VLOOKUP($C6,'BP LookUps'!$AO$4:$BQ$76,25,FALSE)</f>
        <v>NA-NA-NA</v>
      </c>
      <c r="N6" s="1" t="str">
        <f>VLOOKUP($C6,'BP LookUps'!$AO$4:$BQ$76,29,FALSE)</f>
        <v>9-9-9</v>
      </c>
      <c r="O6" s="1" t="str">
        <f>VLOOKUP($C6,'BP LookUps'!$AO$4:$BQ$76,17,FALSE)</f>
        <v>0.977-0.977-0.977</v>
      </c>
      <c r="P6" s="1" t="str">
        <f>VLOOKUP($C6,'BP LookUps'!$AO$4:$BQ$76,13,FALSE)</f>
        <v>1-1-1</v>
      </c>
    </row>
    <row r="7" spans="1:16" x14ac:dyDescent="0.3">
      <c r="A7" s="1" t="s">
        <v>120</v>
      </c>
      <c r="B7" s="3" t="s">
        <v>172</v>
      </c>
      <c r="C7" s="1">
        <v>6</v>
      </c>
      <c r="D7" s="1" t="s">
        <v>223</v>
      </c>
      <c r="E7" s="1" t="s">
        <v>99</v>
      </c>
      <c r="F7" s="1" t="s">
        <v>41</v>
      </c>
      <c r="G7" s="1" t="s">
        <v>66</v>
      </c>
      <c r="H7" s="2" t="s">
        <v>107</v>
      </c>
      <c r="I7" s="1" t="s">
        <v>43</v>
      </c>
      <c r="J7" s="1" t="str">
        <f>VLOOKUP($C7,'BP LookUps'!$AO$4:$BQ$76,21,FALSE)</f>
        <v>100-100-100</v>
      </c>
      <c r="K7" s="1" t="str">
        <f>VLOOKUP($C7,'BP LookUps'!$AO$4:$BQ$76,9,FALSE)</f>
        <v>8-13-188</v>
      </c>
      <c r="L7" s="1" t="str">
        <f>VLOOKUP($C7,'BP LookUps'!$AO$4:$BQ$76,5,FALSE)</f>
        <v>3-6-86</v>
      </c>
      <c r="M7" s="1" t="str">
        <f>VLOOKUP($C7,'BP LookUps'!$AO$4:$BQ$76,25,FALSE)</f>
        <v>NA-NA-NA</v>
      </c>
      <c r="N7" s="1" t="str">
        <f>VLOOKUP($C7,'BP LookUps'!$AO$4:$BQ$76,29,FALSE)</f>
        <v>9-9-9</v>
      </c>
      <c r="O7" s="1" t="str">
        <f>VLOOKUP($C7,'BP LookUps'!$AO$4:$BQ$76,17,FALSE)</f>
        <v>0.963-0.963-0.963</v>
      </c>
      <c r="P7" s="1" t="str">
        <f>VLOOKUP($C7,'BP LookUps'!$AO$4:$BQ$76,13,FALSE)</f>
        <v>1-1-1</v>
      </c>
    </row>
    <row r="8" spans="1:16" x14ac:dyDescent="0.3">
      <c r="A8" s="1" t="s">
        <v>32</v>
      </c>
      <c r="B8" s="3" t="s">
        <v>32</v>
      </c>
      <c r="C8" s="1">
        <v>7</v>
      </c>
      <c r="D8" s="1" t="s">
        <v>223</v>
      </c>
      <c r="E8" s="1" t="s">
        <v>99</v>
      </c>
      <c r="F8" s="1" t="s">
        <v>41</v>
      </c>
      <c r="G8" s="1" t="s">
        <v>66</v>
      </c>
      <c r="H8" s="2" t="s">
        <v>258</v>
      </c>
      <c r="I8" s="1" t="s">
        <v>43</v>
      </c>
      <c r="J8" s="1" t="str">
        <f>VLOOKUP($C8,'BP LookUps'!$AO$4:$BQ$76,21,FALSE)</f>
        <v>100-100-100</v>
      </c>
      <c r="K8" s="1" t="str">
        <f>VLOOKUP($C8,'BP LookUps'!$AO$4:$BQ$76,9,FALSE)</f>
        <v>1-0-247</v>
      </c>
      <c r="L8" s="1" t="str">
        <f>VLOOKUP($C8,'BP LookUps'!$AO$4:$BQ$76,5,FALSE)</f>
        <v>1-0-108</v>
      </c>
      <c r="M8" s="1" t="str">
        <f>VLOOKUP($C8,'BP LookUps'!$AO$4:$BQ$76,25,FALSE)</f>
        <v>NA-NA-NA</v>
      </c>
      <c r="N8" s="1" t="str">
        <f>VLOOKUP($C8,'BP LookUps'!$AO$4:$BQ$76,29,FALSE)</f>
        <v>2-NA-2</v>
      </c>
      <c r="O8" s="1" t="str">
        <f>VLOOKUP($C8,'BP LookUps'!$AO$4:$BQ$76,17,FALSE)</f>
        <v>0.963-0.963-0.963</v>
      </c>
      <c r="P8" s="1" t="str">
        <f>VLOOKUP($C8,'BP LookUps'!$AO$4:$BQ$76,13,FALSE)</f>
        <v>1-1-1</v>
      </c>
    </row>
    <row r="9" spans="1:16" x14ac:dyDescent="0.3">
      <c r="A9" s="1" t="s">
        <v>121</v>
      </c>
      <c r="B9" s="3" t="s">
        <v>31</v>
      </c>
      <c r="C9" s="1">
        <v>8</v>
      </c>
      <c r="D9" s="1" t="s">
        <v>225</v>
      </c>
      <c r="E9" s="1" t="s">
        <v>99</v>
      </c>
      <c r="F9" s="1" t="s">
        <v>42</v>
      </c>
      <c r="G9" s="1" t="s">
        <v>66</v>
      </c>
      <c r="H9" s="2" t="s">
        <v>249</v>
      </c>
      <c r="J9" s="1" t="str">
        <f>VLOOKUP($C9,'BP LookUps'!$AO$4:$BQ$76,21,FALSE)</f>
        <v>300-300-300</v>
      </c>
      <c r="K9" s="1" t="str">
        <f>VLOOKUP($C9,'BP LookUps'!$AO$4:$BQ$76,9,FALSE)</f>
        <v>621-17118-42507</v>
      </c>
      <c r="L9" s="1" t="str">
        <f>VLOOKUP($C9,'BP LookUps'!$AO$4:$BQ$76,5,FALSE)</f>
        <v>38-994-2533</v>
      </c>
      <c r="M9" s="1" t="str">
        <f>VLOOKUP($C9,'BP LookUps'!$AO$4:$BQ$76,25,FALSE)</f>
        <v>0.001-0.001-0.001</v>
      </c>
      <c r="N9" s="1" t="str">
        <f>VLOOKUP($C9,'BP LookUps'!$AO$4:$BQ$76,29,FALSE)</f>
        <v>2-NA-NA</v>
      </c>
      <c r="O9" s="1" t="str">
        <f>VLOOKUP($C9,'BP LookUps'!$AO$4:$BQ$76,17,FALSE)</f>
        <v>0.806-0.806-0.806</v>
      </c>
      <c r="P9" s="1" t="str">
        <f>VLOOKUP($C9,'BP LookUps'!$AO$4:$BQ$76,13,FALSE)</f>
        <v>1-1-1</v>
      </c>
    </row>
    <row r="10" spans="1:16" x14ac:dyDescent="0.3">
      <c r="A10" s="1" t="s">
        <v>122</v>
      </c>
      <c r="B10" s="3" t="s">
        <v>173</v>
      </c>
      <c r="C10" s="1">
        <v>9</v>
      </c>
      <c r="D10" s="1" t="s">
        <v>223</v>
      </c>
      <c r="E10" s="1" t="s">
        <v>99</v>
      </c>
      <c r="F10" s="1" t="s">
        <v>40</v>
      </c>
      <c r="G10" s="1" t="s">
        <v>66</v>
      </c>
      <c r="H10" s="2" t="s">
        <v>248</v>
      </c>
      <c r="J10" s="1" t="str">
        <f>VLOOKUP($C10,'BP LookUps'!$AO$4:$BQ$76,21,FALSE)</f>
        <v>620-620-620</v>
      </c>
      <c r="K10" s="1" t="str">
        <f>VLOOKUP($C10,'BP LookUps'!$AO$4:$BQ$76,9,FALSE)</f>
        <v>0-38806-36229</v>
      </c>
      <c r="L10" s="1" t="str">
        <f>VLOOKUP($C10,'BP LookUps'!$AO$4:$BQ$76,5,FALSE)</f>
        <v>0-4367-2984</v>
      </c>
      <c r="M10" s="1" t="str">
        <f>VLOOKUP($C10,'BP LookUps'!$AO$4:$BQ$76,25,FALSE)</f>
        <v>NA-0.1159-0.1159</v>
      </c>
      <c r="N10" s="1" t="str">
        <f>VLOOKUP($C10,'BP LookUps'!$AO$4:$BQ$76,29,FALSE)</f>
        <v>3-NA-NA</v>
      </c>
      <c r="O10" s="1" t="str">
        <f>VLOOKUP($C10,'BP LookUps'!$AO$4:$BQ$76,17,FALSE)</f>
        <v>0.89-0.89-0.89</v>
      </c>
      <c r="P10" s="1" t="str">
        <f>VLOOKUP($C10,'BP LookUps'!$AO$4:$BQ$76,13,FALSE)</f>
        <v>1-1-1</v>
      </c>
    </row>
    <row r="11" spans="1:16" x14ac:dyDescent="0.3">
      <c r="A11" s="1" t="s">
        <v>30</v>
      </c>
      <c r="B11" s="3" t="s">
        <v>174</v>
      </c>
      <c r="C11" s="1">
        <v>10</v>
      </c>
      <c r="D11" s="1" t="s">
        <v>223</v>
      </c>
      <c r="E11" s="1" t="s">
        <v>99</v>
      </c>
      <c r="F11" s="1" t="s">
        <v>40</v>
      </c>
      <c r="G11" s="1" t="s">
        <v>66</v>
      </c>
      <c r="H11" s="2" t="s">
        <v>251</v>
      </c>
      <c r="J11" s="1" t="str">
        <f>VLOOKUP($C11,'BP LookUps'!$AO$4:$BQ$76,21,FALSE)</f>
        <v>620-620-620</v>
      </c>
      <c r="K11" s="1" t="str">
        <f>VLOOKUP($C11,'BP LookUps'!$AO$4:$BQ$76,9,FALSE)</f>
        <v>15163-40864-20924</v>
      </c>
      <c r="L11" s="1" t="str">
        <f>VLOOKUP($C11,'BP LookUps'!$AO$4:$BQ$76,5,FALSE)</f>
        <v>5514-16484-7608</v>
      </c>
      <c r="M11" s="1" t="str">
        <f>VLOOKUP($C11,'BP LookUps'!$AO$4:$BQ$76,25,FALSE)</f>
        <v>0.108-0.108-0.108</v>
      </c>
      <c r="N11" s="1" t="str">
        <f>VLOOKUP($C11,'BP LookUps'!$AO$4:$BQ$76,29,FALSE)</f>
        <v>NA-NA-NA</v>
      </c>
      <c r="O11" s="1" t="str">
        <f>VLOOKUP($C11,'BP LookUps'!$AO$4:$BQ$76,17,FALSE)</f>
        <v>0.991-0.991-0.991</v>
      </c>
      <c r="P11" s="1" t="str">
        <f>VLOOKUP($C11,'BP LookUps'!$AO$4:$BQ$76,13,FALSE)</f>
        <v>1-1-1</v>
      </c>
    </row>
    <row r="12" spans="1:16" x14ac:dyDescent="0.3">
      <c r="A12" s="1" t="s">
        <v>29</v>
      </c>
      <c r="B12" s="3" t="s">
        <v>175</v>
      </c>
      <c r="C12" s="1">
        <v>11</v>
      </c>
      <c r="D12" s="1" t="s">
        <v>225</v>
      </c>
      <c r="E12" s="1" t="s">
        <v>99</v>
      </c>
      <c r="F12" s="1" t="s">
        <v>42</v>
      </c>
      <c r="G12" s="1" t="s">
        <v>66</v>
      </c>
      <c r="H12" s="2" t="s">
        <v>108</v>
      </c>
      <c r="J12" s="1" t="str">
        <f>VLOOKUP($C12,'BP LookUps'!$AO$4:$BQ$76,21,FALSE)</f>
        <v>620-620-620</v>
      </c>
      <c r="K12" s="1" t="str">
        <f>VLOOKUP($C12,'BP LookUps'!$AO$4:$BQ$76,9,FALSE)</f>
        <v>1-9410-85062</v>
      </c>
      <c r="L12" s="1" t="str">
        <f>VLOOKUP($C12,'BP LookUps'!$AO$4:$BQ$76,5,FALSE)</f>
        <v>1-2410-20067</v>
      </c>
      <c r="M12" s="1" t="str">
        <f>VLOOKUP($C12,'BP LookUps'!$AO$4:$BQ$76,25,FALSE)</f>
        <v>0.1968-0.1968-0.1968</v>
      </c>
      <c r="N12" s="1" t="str">
        <f>VLOOKUP($C12,'BP LookUps'!$AO$4:$BQ$76,29,FALSE)</f>
        <v>NA-NA-NA</v>
      </c>
      <c r="O12" s="1" t="str">
        <f>VLOOKUP($C12,'BP LookUps'!$AO$4:$BQ$76,17,FALSE)</f>
        <v>0.995-0.995-0.995</v>
      </c>
      <c r="P12" s="1" t="str">
        <f>VLOOKUP($C12,'BP LookUps'!$AO$4:$BQ$76,13,FALSE)</f>
        <v>1-1-1</v>
      </c>
    </row>
    <row r="13" spans="1:16" x14ac:dyDescent="0.3">
      <c r="A13" s="1" t="s">
        <v>123</v>
      </c>
      <c r="B13" s="3" t="s">
        <v>176</v>
      </c>
      <c r="C13" s="1">
        <v>12</v>
      </c>
      <c r="D13" s="1" t="s">
        <v>223</v>
      </c>
      <c r="E13" s="1" t="s">
        <v>99</v>
      </c>
      <c r="F13" s="1" t="s">
        <v>40</v>
      </c>
      <c r="G13" s="1" t="s">
        <v>66</v>
      </c>
      <c r="H13" s="2" t="s">
        <v>107</v>
      </c>
      <c r="J13" s="1" t="str">
        <f>VLOOKUP($C13,'BP LookUps'!$AO$4:$BQ$76,21,FALSE)</f>
        <v>480-480-480</v>
      </c>
      <c r="K13" s="1" t="str">
        <f>VLOOKUP($C13,'BP LookUps'!$AO$4:$BQ$76,9,FALSE)</f>
        <v>1-1-1</v>
      </c>
      <c r="L13" s="1" t="str">
        <f>VLOOKUP($C13,'BP LookUps'!$AO$4:$BQ$76,5,FALSE)</f>
        <v>1-1-1</v>
      </c>
      <c r="M13" s="1" t="str">
        <f>VLOOKUP($C13,'BP LookUps'!$AO$4:$BQ$76,25,FALSE)</f>
        <v>NA-NA-NA</v>
      </c>
      <c r="N13" s="1" t="str">
        <f>VLOOKUP($C13,'BP LookUps'!$AO$4:$BQ$76,29,FALSE)</f>
        <v>2-2-2</v>
      </c>
      <c r="O13" s="1" t="str">
        <f>VLOOKUP($C13,'BP LookUps'!$AO$4:$BQ$76,17,FALSE)</f>
        <v>1-1-1</v>
      </c>
      <c r="P13" s="1" t="str">
        <f>VLOOKUP($C13,'BP LookUps'!$AO$4:$BQ$76,13,FALSE)</f>
        <v>1-1-1</v>
      </c>
    </row>
    <row r="14" spans="1:16" x14ac:dyDescent="0.3">
      <c r="A14" s="1" t="s">
        <v>124</v>
      </c>
      <c r="B14" s="3" t="s">
        <v>177</v>
      </c>
      <c r="C14" s="1">
        <v>13</v>
      </c>
      <c r="D14" s="1" t="s">
        <v>225</v>
      </c>
      <c r="E14" s="1" t="s">
        <v>99</v>
      </c>
      <c r="F14" s="1" t="s">
        <v>42</v>
      </c>
      <c r="G14" s="1" t="s">
        <v>66</v>
      </c>
      <c r="H14" s="2" t="s">
        <v>106</v>
      </c>
      <c r="J14" s="1" t="str">
        <f>VLOOKUP($C14,'BP LookUps'!$AO$4:$BQ$76,21,FALSE)</f>
        <v>430-430-430</v>
      </c>
      <c r="K14" s="1" t="str">
        <f>VLOOKUP($C14,'BP LookUps'!$AO$4:$BQ$76,9,FALSE)</f>
        <v>126-4462-18124</v>
      </c>
      <c r="L14" s="1" t="str">
        <f>VLOOKUP($C14,'BP LookUps'!$AO$4:$BQ$76,5,FALSE)</f>
        <v>7-410-1532</v>
      </c>
      <c r="M14" s="1" t="str">
        <f>VLOOKUP($C14,'BP LookUps'!$AO$4:$BQ$76,25,FALSE)</f>
        <v>0.6022-0.6022-0.6022</v>
      </c>
      <c r="N14" s="1" t="str">
        <f>VLOOKUP($C14,'BP LookUps'!$AO$4:$BQ$76,29,FALSE)</f>
        <v>NA-NA-NA</v>
      </c>
      <c r="O14" s="1" t="str">
        <f>VLOOKUP($C14,'BP LookUps'!$AO$4:$BQ$76,17,FALSE)</f>
        <v>0.944-0.944-0.944</v>
      </c>
      <c r="P14" s="1" t="str">
        <f>VLOOKUP($C14,'BP LookUps'!$AO$4:$BQ$76,13,FALSE)</f>
        <v>1-1-1</v>
      </c>
    </row>
    <row r="15" spans="1:16" x14ac:dyDescent="0.3">
      <c r="A15" s="1" t="s">
        <v>125</v>
      </c>
      <c r="B15" s="3" t="s">
        <v>178</v>
      </c>
      <c r="C15" s="1">
        <v>14</v>
      </c>
      <c r="D15" s="1" t="s">
        <v>225</v>
      </c>
      <c r="E15" s="1" t="s">
        <v>99</v>
      </c>
      <c r="F15" s="1" t="s">
        <v>42</v>
      </c>
      <c r="G15" s="1" t="s">
        <v>66</v>
      </c>
      <c r="H15" s="2" t="s">
        <v>105</v>
      </c>
      <c r="J15" s="1" t="str">
        <f>VLOOKUP($C15,'BP LookUps'!$AO$4:$BQ$76,21,FALSE)</f>
        <v>430-430-430</v>
      </c>
      <c r="K15" s="1" t="str">
        <f>VLOOKUP($C15,'BP LookUps'!$AO$4:$BQ$76,9,FALSE)</f>
        <v>147-2267-1915</v>
      </c>
      <c r="L15" s="1" t="str">
        <f>VLOOKUP($C15,'BP LookUps'!$AO$4:$BQ$76,5,FALSE)</f>
        <v>24-361-329</v>
      </c>
      <c r="M15" s="1" t="str">
        <f>VLOOKUP($C15,'BP LookUps'!$AO$4:$BQ$76,25,FALSE)</f>
        <v>1.2859-1.2859-1.2859</v>
      </c>
      <c r="N15" s="1" t="str">
        <f>VLOOKUP($C15,'BP LookUps'!$AO$4:$BQ$76,29,FALSE)</f>
        <v>NA-NA-NA</v>
      </c>
      <c r="O15" s="1" t="str">
        <f>VLOOKUP($C15,'BP LookUps'!$AO$4:$BQ$76,17,FALSE)</f>
        <v>0.944-0.944-0.944</v>
      </c>
      <c r="P15" s="1" t="str">
        <f>VLOOKUP($C15,'BP LookUps'!$AO$4:$BQ$76,13,FALSE)</f>
        <v>1-1-1</v>
      </c>
    </row>
    <row r="16" spans="1:16" x14ac:dyDescent="0.3">
      <c r="A16" s="1" t="s">
        <v>126</v>
      </c>
      <c r="B16" s="3" t="s">
        <v>28</v>
      </c>
      <c r="C16" s="1">
        <v>15</v>
      </c>
      <c r="D16" s="1" t="s">
        <v>225</v>
      </c>
      <c r="E16" s="1" t="s">
        <v>99</v>
      </c>
      <c r="F16" s="1" t="s">
        <v>42</v>
      </c>
      <c r="G16" s="1" t="s">
        <v>66</v>
      </c>
      <c r="H16" s="2" t="s">
        <v>247</v>
      </c>
      <c r="J16" s="1" t="str">
        <f>VLOOKUP($C16,'BP LookUps'!$AO$4:$BQ$76,21,FALSE)</f>
        <v>430-430-430</v>
      </c>
      <c r="K16" s="1" t="str">
        <f>VLOOKUP($C16,'BP LookUps'!$AO$4:$BQ$76,9,FALSE)</f>
        <v>3101-3519-18386</v>
      </c>
      <c r="L16" s="1" t="str">
        <f>VLOOKUP($C16,'BP LookUps'!$AO$4:$BQ$76,5,FALSE)</f>
        <v>1120-1404-7224</v>
      </c>
      <c r="M16" s="1" t="str">
        <f>VLOOKUP($C16,'BP LookUps'!$AO$4:$BQ$76,25,FALSE)</f>
        <v>0.4349-0.4349-0.4349</v>
      </c>
      <c r="N16" s="1" t="str">
        <f>VLOOKUP($C16,'BP LookUps'!$AO$4:$BQ$76,29,FALSE)</f>
        <v>NA-NA-NA</v>
      </c>
      <c r="O16" s="1" t="str">
        <f>VLOOKUP($C16,'BP LookUps'!$AO$4:$BQ$76,17,FALSE)</f>
        <v>0.944-0.944-0.944</v>
      </c>
      <c r="P16" s="1" t="str">
        <f>VLOOKUP($C16,'BP LookUps'!$AO$4:$BQ$76,13,FALSE)</f>
        <v>1-1-1</v>
      </c>
    </row>
    <row r="17" spans="1:16" x14ac:dyDescent="0.3">
      <c r="A17" s="1" t="s">
        <v>127</v>
      </c>
      <c r="B17" s="3" t="s">
        <v>27</v>
      </c>
      <c r="C17" s="1">
        <v>16</v>
      </c>
      <c r="D17" s="1" t="s">
        <v>225</v>
      </c>
      <c r="E17" s="1" t="s">
        <v>99</v>
      </c>
      <c r="F17" s="1" t="s">
        <v>40</v>
      </c>
      <c r="G17" s="1" t="s">
        <v>67</v>
      </c>
      <c r="H17" s="2" t="s">
        <v>81</v>
      </c>
      <c r="I17" s="1" t="s">
        <v>44</v>
      </c>
      <c r="J17" s="1" t="str">
        <f>VLOOKUP($C17,'BP LookUps'!$AO$4:$BQ$76,21,FALSE)</f>
        <v>670-670-670</v>
      </c>
      <c r="K17" s="1" t="str">
        <f>VLOOKUP($C17,'BP LookUps'!$AO$4:$BQ$76,9,FALSE)</f>
        <v>0-6670-4170</v>
      </c>
      <c r="L17" s="1" t="str">
        <f>VLOOKUP($C17,'BP LookUps'!$AO$4:$BQ$76,5,FALSE)</f>
        <v>0-2319-1485</v>
      </c>
      <c r="M17" s="1" t="str">
        <f>VLOOKUP($C17,'BP LookUps'!$AO$4:$BQ$76,25,FALSE)</f>
        <v>NA-1.0642-0.5723</v>
      </c>
      <c r="N17" s="1" t="str">
        <f>VLOOKUP($C17,'BP LookUps'!$AO$4:$BQ$76,29,FALSE)</f>
        <v>NA-NA-NA</v>
      </c>
      <c r="O17" s="1" t="str">
        <f>VLOOKUP($C17,'BP LookUps'!$AO$4:$BQ$76,17,FALSE)</f>
        <v>0.985-0.985-0.985</v>
      </c>
      <c r="P17" s="1" t="str">
        <f>VLOOKUP($C17,'BP LookUps'!$AO$4:$BQ$76,13,FALSE)</f>
        <v>1-1-1</v>
      </c>
    </row>
    <row r="18" spans="1:16" x14ac:dyDescent="0.3">
      <c r="A18" s="1" t="s">
        <v>128</v>
      </c>
      <c r="B18" s="3" t="s">
        <v>179</v>
      </c>
      <c r="C18" s="1">
        <v>17</v>
      </c>
      <c r="D18" s="1" t="s">
        <v>224</v>
      </c>
      <c r="E18" s="1" t="s">
        <v>99</v>
      </c>
      <c r="F18" s="1" t="s">
        <v>40</v>
      </c>
      <c r="G18" s="1" t="s">
        <v>67</v>
      </c>
      <c r="H18" s="2" t="s">
        <v>101</v>
      </c>
      <c r="I18" s="1" t="s">
        <v>44</v>
      </c>
      <c r="J18" s="1" t="str">
        <f>VLOOKUP($C18,'BP LookUps'!$AO$4:$BQ$76,21,FALSE)</f>
        <v>520-570-570</v>
      </c>
      <c r="K18" s="1" t="str">
        <f>VLOOKUP($C18,'BP LookUps'!$AO$4:$BQ$76,9,FALSE)</f>
        <v>1953-15636-15360</v>
      </c>
      <c r="L18" s="1" t="str">
        <f>VLOOKUP($C18,'BP LookUps'!$AO$4:$BQ$76,5,FALSE)</f>
        <v>745-6326-6026</v>
      </c>
      <c r="M18" s="1" t="str">
        <f>VLOOKUP($C18,'BP LookUps'!$AO$4:$BQ$76,25,FALSE)</f>
        <v>2.1848-0.1738-0.229</v>
      </c>
      <c r="N18" s="1" t="str">
        <f>VLOOKUP($C18,'BP LookUps'!$AO$4:$BQ$76,29,FALSE)</f>
        <v>2-NA-NA</v>
      </c>
      <c r="O18" s="1" t="str">
        <f>VLOOKUP($C18,'BP LookUps'!$AO$4:$BQ$76,17,FALSE)</f>
        <v>0.922-0.922-0.922</v>
      </c>
      <c r="P18" s="1" t="str">
        <f>VLOOKUP($C18,'BP LookUps'!$AO$4:$BQ$76,13,FALSE)</f>
        <v>1-1-1</v>
      </c>
    </row>
    <row r="19" spans="1:16" x14ac:dyDescent="0.3">
      <c r="A19" s="1" t="s">
        <v>129</v>
      </c>
      <c r="B19" s="3" t="s">
        <v>180</v>
      </c>
      <c r="C19" s="1">
        <v>18</v>
      </c>
      <c r="D19" s="1" t="s">
        <v>225</v>
      </c>
      <c r="E19" s="1" t="s">
        <v>99</v>
      </c>
      <c r="F19" s="1" t="s">
        <v>42</v>
      </c>
      <c r="G19" s="1" t="s">
        <v>67</v>
      </c>
      <c r="H19" s="2" t="s">
        <v>81</v>
      </c>
      <c r="J19" s="1" t="str">
        <f>VLOOKUP($C19,'BP LookUps'!$AO$4:$BQ$76,21,FALSE)</f>
        <v>570-570-570</v>
      </c>
      <c r="K19" s="1" t="str">
        <f>VLOOKUP($C19,'BP LookUps'!$AO$4:$BQ$76,9,FALSE)</f>
        <v>0-586-4146</v>
      </c>
      <c r="L19" s="1" t="str">
        <f>VLOOKUP($C19,'BP LookUps'!$AO$4:$BQ$76,5,FALSE)</f>
        <v>0-315-2179</v>
      </c>
      <c r="M19" s="1" t="str">
        <f>VLOOKUP($C19,'BP LookUps'!$AO$4:$BQ$76,25,FALSE)</f>
        <v>NA-0.3208-1.1667</v>
      </c>
      <c r="N19" s="1" t="str">
        <f>VLOOKUP($C19,'BP LookUps'!$AO$4:$BQ$76,29,FALSE)</f>
        <v>NA-NA-1</v>
      </c>
      <c r="O19" s="1" t="str">
        <f>VLOOKUP($C19,'BP LookUps'!$AO$4:$BQ$76,17,FALSE)</f>
        <v>0.922-0.922-0.922</v>
      </c>
      <c r="P19" s="1" t="str">
        <f>VLOOKUP($C19,'BP LookUps'!$AO$4:$BQ$76,13,FALSE)</f>
        <v>1-1-1</v>
      </c>
    </row>
    <row r="20" spans="1:16" s="5" customFormat="1" x14ac:dyDescent="0.3">
      <c r="A20" s="5" t="s">
        <v>113</v>
      </c>
      <c r="B20" s="9" t="s">
        <v>114</v>
      </c>
      <c r="C20" s="5">
        <v>19</v>
      </c>
      <c r="D20" s="5" t="s">
        <v>224</v>
      </c>
      <c r="E20" s="6" t="s">
        <v>93</v>
      </c>
      <c r="F20" s="6" t="s">
        <v>41</v>
      </c>
      <c r="G20" s="5" t="s">
        <v>67</v>
      </c>
      <c r="H20" s="7" t="s">
        <v>104</v>
      </c>
      <c r="J20" s="1" t="str">
        <f>VLOOKUP($C20,'BP LookUps'!$AO$4:$BQ$76,21,FALSE)</f>
        <v>100-100-100</v>
      </c>
      <c r="K20" s="1" t="str">
        <f>VLOOKUP($C20,'BP LookUps'!$AO$4:$BQ$76,9,FALSE)</f>
        <v>0-0-0</v>
      </c>
      <c r="L20" s="1" t="str">
        <f>VLOOKUP($C20,'BP LookUps'!$AO$4:$BQ$76,5,FALSE)</f>
        <v>0-0-0</v>
      </c>
      <c r="M20" s="1" t="str">
        <f>VLOOKUP($C20,'BP LookUps'!$AO$4:$BQ$76,25,FALSE)</f>
        <v>NA-NA-NA</v>
      </c>
      <c r="N20" s="1" t="str">
        <f>VLOOKUP($C20,'BP LookUps'!$AO$4:$BQ$76,29,FALSE)</f>
        <v>3-3-3</v>
      </c>
      <c r="O20" s="1" t="str">
        <f>VLOOKUP($C20,'BP LookUps'!$AO$4:$BQ$76,17,FALSE)</f>
        <v>1-1-1</v>
      </c>
      <c r="P20" s="1" t="str">
        <f>VLOOKUP($C20,'BP LookUps'!$AO$4:$BQ$76,13,FALSE)</f>
        <v>1-1-1</v>
      </c>
    </row>
    <row r="21" spans="1:16" x14ac:dyDescent="0.3">
      <c r="A21" s="1" t="s">
        <v>130</v>
      </c>
      <c r="B21" s="3" t="s">
        <v>181</v>
      </c>
      <c r="C21" s="1">
        <v>20</v>
      </c>
      <c r="D21" s="1" t="s">
        <v>225</v>
      </c>
      <c r="E21" s="1" t="s">
        <v>99</v>
      </c>
      <c r="F21" s="1" t="s">
        <v>40</v>
      </c>
      <c r="G21" s="1" t="s">
        <v>67</v>
      </c>
      <c r="H21" s="2">
        <v>2</v>
      </c>
      <c r="J21" s="1" t="str">
        <f>VLOOKUP($C21,'BP LookUps'!$AO$4:$BQ$76,21,FALSE)</f>
        <v>670-670-670</v>
      </c>
      <c r="K21" s="1" t="str">
        <f>VLOOKUP($C21,'BP LookUps'!$AO$4:$BQ$76,9,FALSE)</f>
        <v>0-9705-4803</v>
      </c>
      <c r="L21" s="1" t="str">
        <f>VLOOKUP($C21,'BP LookUps'!$AO$4:$BQ$76,5,FALSE)</f>
        <v>0-5580-2708</v>
      </c>
      <c r="M21" s="1" t="str">
        <f>VLOOKUP($C21,'BP LookUps'!$AO$4:$BQ$76,25,FALSE)</f>
        <v>NA-1.0539-1.1881</v>
      </c>
      <c r="N21" s="1" t="str">
        <f>VLOOKUP($C21,'BP LookUps'!$AO$4:$BQ$76,29,FALSE)</f>
        <v>NA-NA-NA</v>
      </c>
      <c r="O21" s="1" t="str">
        <f>VLOOKUP($C21,'BP LookUps'!$AO$4:$BQ$76,17,FALSE)</f>
        <v>0.987-0.987-0.987</v>
      </c>
      <c r="P21" s="1" t="str">
        <f>VLOOKUP($C21,'BP LookUps'!$AO$4:$BQ$76,13,FALSE)</f>
        <v>1-1-1</v>
      </c>
    </row>
    <row r="22" spans="1:16" x14ac:dyDescent="0.3">
      <c r="A22" s="1" t="s">
        <v>131</v>
      </c>
      <c r="B22" s="3" t="s">
        <v>182</v>
      </c>
      <c r="C22" s="1">
        <v>21</v>
      </c>
      <c r="D22" s="1" t="s">
        <v>224</v>
      </c>
      <c r="E22" s="1" t="s">
        <v>99</v>
      </c>
      <c r="F22" s="1" t="s">
        <v>40</v>
      </c>
      <c r="G22" s="1" t="s">
        <v>67</v>
      </c>
      <c r="H22" s="2">
        <v>2</v>
      </c>
      <c r="J22" s="1" t="str">
        <f>VLOOKUP($C22,'BP LookUps'!$AO$4:$BQ$76,21,FALSE)</f>
        <v>670-670-670</v>
      </c>
      <c r="K22" s="1" t="str">
        <f>VLOOKUP($C22,'BP LookUps'!$AO$4:$BQ$76,9,FALSE)</f>
        <v>0-318-821</v>
      </c>
      <c r="L22" s="1" t="str">
        <f>VLOOKUP($C22,'BP LookUps'!$AO$4:$BQ$76,5,FALSE)</f>
        <v>0-202-516</v>
      </c>
      <c r="M22" s="1" t="str">
        <f>VLOOKUP($C22,'BP LookUps'!$AO$4:$BQ$76,25,FALSE)</f>
        <v>NA-0.1721-0.4754</v>
      </c>
      <c r="N22" s="1" t="str">
        <f>VLOOKUP($C22,'BP LookUps'!$AO$4:$BQ$76,29,FALSE)</f>
        <v>NA-2-2</v>
      </c>
      <c r="O22" s="1" t="str">
        <f>VLOOKUP($C22,'BP LookUps'!$AO$4:$BQ$76,17,FALSE)</f>
        <v>0.987-0.987-0.987</v>
      </c>
      <c r="P22" s="1" t="str">
        <f>VLOOKUP($C22,'BP LookUps'!$AO$4:$BQ$76,13,FALSE)</f>
        <v>1-1-1</v>
      </c>
    </row>
    <row r="23" spans="1:16" x14ac:dyDescent="0.3">
      <c r="A23" s="1" t="s">
        <v>26</v>
      </c>
      <c r="B23" s="3" t="s">
        <v>183</v>
      </c>
      <c r="C23" s="1">
        <v>22</v>
      </c>
      <c r="D23" s="1" t="s">
        <v>225</v>
      </c>
      <c r="E23" s="1" t="s">
        <v>99</v>
      </c>
      <c r="F23" s="1" t="s">
        <v>42</v>
      </c>
      <c r="G23" s="1" t="s">
        <v>67</v>
      </c>
      <c r="H23" s="2">
        <v>2</v>
      </c>
      <c r="J23" s="1" t="str">
        <f>VLOOKUP($C23,'BP LookUps'!$AO$4:$BQ$76,21,FALSE)</f>
        <v>570-570-570</v>
      </c>
      <c r="K23" s="1" t="str">
        <f>VLOOKUP($C23,'BP LookUps'!$AO$4:$BQ$76,9,FALSE)</f>
        <v>0-3682-11457</v>
      </c>
      <c r="L23" s="1" t="str">
        <f>VLOOKUP($C23,'BP LookUps'!$AO$4:$BQ$76,5,FALSE)</f>
        <v>0-2416-6946</v>
      </c>
      <c r="M23" s="1" t="str">
        <f>VLOOKUP($C23,'BP LookUps'!$AO$4:$BQ$76,25,FALSE)</f>
        <v>NA-0.3159-0.7401</v>
      </c>
      <c r="N23" s="1" t="str">
        <f>VLOOKUP($C23,'BP LookUps'!$AO$4:$BQ$76,29,FALSE)</f>
        <v>NA-NA-NA</v>
      </c>
      <c r="O23" s="1" t="str">
        <f>VLOOKUP($C23,'BP LookUps'!$AO$4:$BQ$76,17,FALSE)</f>
        <v>1-1-1</v>
      </c>
      <c r="P23" s="1" t="str">
        <f>VLOOKUP($C23,'BP LookUps'!$AO$4:$BQ$76,13,FALSE)</f>
        <v>1-1-1</v>
      </c>
    </row>
    <row r="24" spans="1:16" x14ac:dyDescent="0.3">
      <c r="A24" s="1" t="s">
        <v>25</v>
      </c>
      <c r="B24" s="3" t="s">
        <v>184</v>
      </c>
      <c r="C24" s="1">
        <v>23</v>
      </c>
      <c r="D24" s="1" t="s">
        <v>225</v>
      </c>
      <c r="E24" s="1" t="s">
        <v>99</v>
      </c>
      <c r="F24" s="1" t="s">
        <v>41</v>
      </c>
      <c r="G24" s="1" t="s">
        <v>67</v>
      </c>
      <c r="H24" s="2" t="s">
        <v>103</v>
      </c>
      <c r="I24" s="1" t="s">
        <v>45</v>
      </c>
      <c r="J24" s="1" t="str">
        <f>VLOOKUP($C24,'BP LookUps'!$AO$4:$BQ$76,21,FALSE)</f>
        <v>100-100-100</v>
      </c>
      <c r="K24" s="1" t="str">
        <f>VLOOKUP($C24,'BP LookUps'!$AO$4:$BQ$76,9,FALSE)</f>
        <v>0-0-1309</v>
      </c>
      <c r="L24" s="1" t="str">
        <f>VLOOKUP($C24,'BP LookUps'!$AO$4:$BQ$76,5,FALSE)</f>
        <v>0-0-425</v>
      </c>
      <c r="M24" s="1" t="str">
        <f>VLOOKUP($C24,'BP LookUps'!$AO$4:$BQ$76,25,FALSE)</f>
        <v>NA-NA-NA</v>
      </c>
      <c r="N24" s="1" t="str">
        <f>VLOOKUP($C24,'BP LookUps'!$AO$4:$BQ$76,29,FALSE)</f>
        <v>NA-NA-1</v>
      </c>
      <c r="O24" s="1" t="str">
        <f>VLOOKUP($C24,'BP LookUps'!$AO$4:$BQ$76,17,FALSE)</f>
        <v>1-1-1</v>
      </c>
      <c r="P24" s="1" t="str">
        <f>VLOOKUP($C24,'BP LookUps'!$AO$4:$BQ$76,13,FALSE)</f>
        <v>1-1-1</v>
      </c>
    </row>
    <row r="25" spans="1:16" x14ac:dyDescent="0.3">
      <c r="A25" s="1" t="s">
        <v>24</v>
      </c>
      <c r="B25" s="3" t="s">
        <v>185</v>
      </c>
      <c r="C25" s="1">
        <v>24</v>
      </c>
      <c r="D25" s="1" t="s">
        <v>224</v>
      </c>
      <c r="E25" s="1" t="s">
        <v>99</v>
      </c>
      <c r="F25" s="1" t="s">
        <v>41</v>
      </c>
      <c r="G25" s="1" t="s">
        <v>67</v>
      </c>
      <c r="H25" s="2" t="s">
        <v>103</v>
      </c>
      <c r="I25" s="1" t="s">
        <v>45</v>
      </c>
      <c r="J25" s="1" t="str">
        <f>VLOOKUP($C25,'BP LookUps'!$AO$4:$BQ$76,21,FALSE)</f>
        <v>100-100-100</v>
      </c>
      <c r="K25" s="1" t="str">
        <f>VLOOKUP($C25,'BP LookUps'!$AO$4:$BQ$76,9,FALSE)</f>
        <v>0-0-2426</v>
      </c>
      <c r="L25" s="1" t="str">
        <f>VLOOKUP($C25,'BP LookUps'!$AO$4:$BQ$76,5,FALSE)</f>
        <v>0-0-868</v>
      </c>
      <c r="M25" s="1" t="str">
        <f>VLOOKUP($C25,'BP LookUps'!$AO$4:$BQ$76,25,FALSE)</f>
        <v>NA-NA-NA</v>
      </c>
      <c r="N25" s="1" t="str">
        <f>VLOOKUP($C25,'BP LookUps'!$AO$4:$BQ$76,29,FALSE)</f>
        <v>NA-NA-NA</v>
      </c>
      <c r="O25" s="1" t="str">
        <f>VLOOKUP($C25,'BP LookUps'!$AO$4:$BQ$76,17,FALSE)</f>
        <v>1-1-1</v>
      </c>
      <c r="P25" s="1" t="str">
        <f>VLOOKUP($C25,'BP LookUps'!$AO$4:$BQ$76,13,FALSE)</f>
        <v>1-1-1</v>
      </c>
    </row>
    <row r="26" spans="1:16" x14ac:dyDescent="0.3">
      <c r="A26" s="1" t="s">
        <v>132</v>
      </c>
      <c r="B26" s="3" t="s">
        <v>186</v>
      </c>
      <c r="C26" s="1">
        <v>25</v>
      </c>
      <c r="D26" s="1" t="s">
        <v>225</v>
      </c>
      <c r="E26" s="1" t="s">
        <v>99</v>
      </c>
      <c r="F26" s="1" t="s">
        <v>41</v>
      </c>
      <c r="G26" s="1" t="s">
        <v>67</v>
      </c>
      <c r="H26" s="2" t="s">
        <v>102</v>
      </c>
      <c r="I26" s="1" t="s">
        <v>46</v>
      </c>
      <c r="J26" s="1" t="str">
        <f>VLOOKUP($C26,'BP LookUps'!$AO$4:$BQ$76,21,FALSE)</f>
        <v>100-100-100</v>
      </c>
      <c r="K26" s="1" t="str">
        <f>VLOOKUP($C26,'BP LookUps'!$AO$4:$BQ$76,9,FALSE)</f>
        <v>0-0-9330</v>
      </c>
      <c r="L26" s="1" t="str">
        <f>VLOOKUP($C26,'BP LookUps'!$AO$4:$BQ$76,5,FALSE)</f>
        <v>0-0-7599</v>
      </c>
      <c r="M26" s="1" t="str">
        <f>VLOOKUP($C26,'BP LookUps'!$AO$4:$BQ$76,25,FALSE)</f>
        <v>NA-NA-NA</v>
      </c>
      <c r="N26" s="1" t="str">
        <f>VLOOKUP($C26,'BP LookUps'!$AO$4:$BQ$76,29,FALSE)</f>
        <v>NA-NA-1</v>
      </c>
      <c r="O26" s="1" t="str">
        <f>VLOOKUP($C26,'BP LookUps'!$AO$4:$BQ$76,17,FALSE)</f>
        <v>1-1-1</v>
      </c>
      <c r="P26" s="1" t="str">
        <f>VLOOKUP($C26,'BP LookUps'!$AO$4:$BQ$76,13,FALSE)</f>
        <v>1-1-1</v>
      </c>
    </row>
    <row r="27" spans="1:16" x14ac:dyDescent="0.3">
      <c r="A27" s="1" t="s">
        <v>133</v>
      </c>
      <c r="B27" s="3" t="s">
        <v>23</v>
      </c>
      <c r="C27" s="1">
        <v>26</v>
      </c>
      <c r="D27" s="1" t="s">
        <v>225</v>
      </c>
      <c r="E27" s="1" t="s">
        <v>99</v>
      </c>
      <c r="F27" s="1" t="s">
        <v>40</v>
      </c>
      <c r="G27" s="1" t="s">
        <v>71</v>
      </c>
      <c r="H27" s="2" t="s">
        <v>234</v>
      </c>
      <c r="I27" s="1" t="s">
        <v>47</v>
      </c>
      <c r="J27" s="1" t="str">
        <f>VLOOKUP($C27,'BP LookUps'!$AO$4:$BQ$76,21,FALSE)</f>
        <v>670-670-670</v>
      </c>
      <c r="K27" s="1" t="str">
        <f>VLOOKUP($C27,'BP LookUps'!$AO$4:$BQ$76,9,FALSE)</f>
        <v>0-4217-1307</v>
      </c>
      <c r="L27" s="1" t="str">
        <f>VLOOKUP($C27,'BP LookUps'!$AO$4:$BQ$76,5,FALSE)</f>
        <v>0-2441-764</v>
      </c>
      <c r="M27" s="1" t="str">
        <f>VLOOKUP($C27,'BP LookUps'!$AO$4:$BQ$76,25,FALSE)</f>
        <v>NA-4.475-4.682</v>
      </c>
      <c r="N27" s="1" t="str">
        <f>VLOOKUP($C27,'BP LookUps'!$AO$4:$BQ$76,29,FALSE)</f>
        <v>NA-NA-NA</v>
      </c>
      <c r="O27" s="1" t="str">
        <f>VLOOKUP($C27,'BP LookUps'!$AO$4:$BQ$76,17,FALSE)</f>
        <v>1-1-1</v>
      </c>
      <c r="P27" s="1" t="str">
        <f>VLOOKUP($C27,'BP LookUps'!$AO$4:$BQ$76,13,FALSE)</f>
        <v>1-1-1</v>
      </c>
    </row>
    <row r="28" spans="1:16" x14ac:dyDescent="0.3">
      <c r="A28" s="1" t="s">
        <v>134</v>
      </c>
      <c r="B28" s="3" t="s">
        <v>22</v>
      </c>
      <c r="C28" s="1">
        <v>27</v>
      </c>
      <c r="D28" s="1" t="s">
        <v>225</v>
      </c>
      <c r="E28" s="1" t="s">
        <v>99</v>
      </c>
      <c r="F28" s="1" t="s">
        <v>42</v>
      </c>
      <c r="G28" s="1" t="s">
        <v>71</v>
      </c>
      <c r="H28" s="2" t="s">
        <v>234</v>
      </c>
      <c r="I28" s="1" t="s">
        <v>47</v>
      </c>
      <c r="J28" s="1" t="str">
        <f>VLOOKUP($C28,'BP LookUps'!$AO$4:$BQ$76,21,FALSE)</f>
        <v>570-570-570</v>
      </c>
      <c r="K28" s="1" t="str">
        <f>VLOOKUP($C28,'BP LookUps'!$AO$4:$BQ$76,9,FALSE)</f>
        <v>0-1020-5363</v>
      </c>
      <c r="L28" s="1" t="str">
        <f>VLOOKUP($C28,'BP LookUps'!$AO$4:$BQ$76,5,FALSE)</f>
        <v>0-606-3236</v>
      </c>
      <c r="M28" s="1" t="str">
        <f>VLOOKUP($C28,'BP LookUps'!$AO$4:$BQ$76,25,FALSE)</f>
        <v>NA-1.8153-2.3555</v>
      </c>
      <c r="N28" s="1" t="str">
        <f>VLOOKUP($C28,'BP LookUps'!$AO$4:$BQ$76,29,FALSE)</f>
        <v>NA-NA-NA</v>
      </c>
      <c r="O28" s="1" t="str">
        <f>VLOOKUP($C28,'BP LookUps'!$AO$4:$BQ$76,17,FALSE)</f>
        <v>1-1-1</v>
      </c>
      <c r="P28" s="1" t="str">
        <f>VLOOKUP($C28,'BP LookUps'!$AO$4:$BQ$76,13,FALSE)</f>
        <v>1-1-1</v>
      </c>
    </row>
    <row r="29" spans="1:16" s="5" customFormat="1" x14ac:dyDescent="0.3">
      <c r="A29" s="5" t="s">
        <v>135</v>
      </c>
      <c r="B29" s="9" t="s">
        <v>187</v>
      </c>
      <c r="C29" s="5">
        <v>28</v>
      </c>
      <c r="E29" s="6" t="s">
        <v>93</v>
      </c>
      <c r="F29" s="5" t="s">
        <v>41</v>
      </c>
      <c r="G29" s="5" t="s">
        <v>71</v>
      </c>
      <c r="H29" s="7"/>
      <c r="J29" s="1" t="str">
        <f>VLOOKUP($C29,'BP LookUps'!$AO$4:$BQ$76,21,FALSE)</f>
        <v>100-100-100</v>
      </c>
      <c r="K29" s="1" t="str">
        <f>VLOOKUP($C29,'BP LookUps'!$AO$4:$BQ$76,9,FALSE)</f>
        <v>0-0-0</v>
      </c>
      <c r="L29" s="1" t="str">
        <f>VLOOKUP($C29,'BP LookUps'!$AO$4:$BQ$76,5,FALSE)</f>
        <v>0-0-0</v>
      </c>
      <c r="M29" s="1" t="str">
        <f>VLOOKUP($C29,'BP LookUps'!$AO$4:$BQ$76,25,FALSE)</f>
        <v>NA-NA-NA</v>
      </c>
      <c r="N29" s="1" t="str">
        <f>VLOOKUP($C29,'BP LookUps'!$AO$4:$BQ$76,29,FALSE)</f>
        <v>NA-NA-NA</v>
      </c>
      <c r="O29" s="1" t="str">
        <f>VLOOKUP($C29,'BP LookUps'!$AO$4:$BQ$76,17,FALSE)</f>
        <v>1-1-1</v>
      </c>
      <c r="P29" s="1" t="str">
        <f>VLOOKUP($C29,'BP LookUps'!$AO$4:$BQ$76,13,FALSE)</f>
        <v>1-1-1</v>
      </c>
    </row>
    <row r="30" spans="1:16" s="5" customFormat="1" x14ac:dyDescent="0.3">
      <c r="A30" s="5" t="s">
        <v>136</v>
      </c>
      <c r="B30" s="9" t="s">
        <v>188</v>
      </c>
      <c r="C30" s="5">
        <v>29</v>
      </c>
      <c r="D30" s="5" t="s">
        <v>225</v>
      </c>
      <c r="E30" s="6" t="s">
        <v>93</v>
      </c>
      <c r="F30" s="5" t="s">
        <v>42</v>
      </c>
      <c r="G30" s="5" t="s">
        <v>71</v>
      </c>
      <c r="H30" s="8"/>
      <c r="J30" s="1" t="str">
        <f>VLOOKUP($C30,'BP LookUps'!$AO$4:$BQ$76,21,FALSE)</f>
        <v>570-570-570</v>
      </c>
      <c r="K30" s="1" t="str">
        <f>VLOOKUP($C30,'BP LookUps'!$AO$4:$BQ$76,9,FALSE)</f>
        <v>0-0-0</v>
      </c>
      <c r="L30" s="1" t="str">
        <f>VLOOKUP($C30,'BP LookUps'!$AO$4:$BQ$76,5,FALSE)</f>
        <v>0-0-0</v>
      </c>
      <c r="M30" s="1" t="str">
        <f>VLOOKUP($C30,'BP LookUps'!$AO$4:$BQ$76,25,FALSE)</f>
        <v>NA-NA-NA</v>
      </c>
      <c r="N30" s="1" t="str">
        <f>VLOOKUP($C30,'BP LookUps'!$AO$4:$BQ$76,29,FALSE)</f>
        <v>NA-NA-NA</v>
      </c>
      <c r="O30" s="1" t="str">
        <f>VLOOKUP($C30,'BP LookUps'!$AO$4:$BQ$76,17,FALSE)</f>
        <v>1-1-1</v>
      </c>
      <c r="P30" s="1" t="str">
        <f>VLOOKUP($C30,'BP LookUps'!$AO$4:$BQ$76,13,FALSE)</f>
        <v>1-1-1</v>
      </c>
    </row>
    <row r="31" spans="1:16" x14ac:dyDescent="0.3">
      <c r="A31" s="1" t="s">
        <v>137</v>
      </c>
      <c r="B31" s="3" t="s">
        <v>189</v>
      </c>
      <c r="C31" s="1">
        <v>30</v>
      </c>
      <c r="D31" s="1" t="s">
        <v>225</v>
      </c>
      <c r="E31" s="1" t="s">
        <v>99</v>
      </c>
      <c r="F31" s="1" t="s">
        <v>40</v>
      </c>
      <c r="G31" s="1" t="s">
        <v>68</v>
      </c>
      <c r="H31" s="2" t="s">
        <v>110</v>
      </c>
      <c r="I31" s="1" t="s">
        <v>48</v>
      </c>
      <c r="J31" s="1" t="str">
        <f>VLOOKUP($C31,'BP LookUps'!$AO$4:$BQ$76,21,FALSE)</f>
        <v>620-620-620</v>
      </c>
      <c r="K31" s="1" t="str">
        <f>VLOOKUP($C31,'BP LookUps'!$AO$4:$BQ$76,9,FALSE)</f>
        <v>5482-12150-17361</v>
      </c>
      <c r="L31" s="1" t="str">
        <f>VLOOKUP($C31,'BP LookUps'!$AO$4:$BQ$76,5,FALSE)</f>
        <v>807-1639-2701</v>
      </c>
      <c r="M31" s="1" t="str">
        <f>VLOOKUP($C31,'BP LookUps'!$AO$4:$BQ$76,25,FALSE)</f>
        <v>0.474-1.086-1.086</v>
      </c>
      <c r="N31" s="1" t="str">
        <f>VLOOKUP($C31,'BP LookUps'!$AO$4:$BQ$76,29,FALSE)</f>
        <v>NA-NA-NA</v>
      </c>
      <c r="O31" s="1" t="str">
        <f>VLOOKUP($C31,'BP LookUps'!$AO$4:$BQ$76,17,FALSE)</f>
        <v>0.87-0.87-0.87</v>
      </c>
      <c r="P31" s="1" t="str">
        <f>VLOOKUP($C31,'BP LookUps'!$AO$4:$BQ$76,13,FALSE)</f>
        <v>1-1-1</v>
      </c>
    </row>
    <row r="32" spans="1:16" x14ac:dyDescent="0.3">
      <c r="A32" s="1" t="s">
        <v>138</v>
      </c>
      <c r="B32" s="3" t="s">
        <v>190</v>
      </c>
      <c r="C32" s="1">
        <v>31</v>
      </c>
      <c r="D32" s="1" t="s">
        <v>225</v>
      </c>
      <c r="E32" s="1" t="s">
        <v>99</v>
      </c>
      <c r="F32" s="1" t="s">
        <v>42</v>
      </c>
      <c r="G32" s="1" t="s">
        <v>68</v>
      </c>
      <c r="H32" s="2" t="s">
        <v>110</v>
      </c>
      <c r="I32" s="1" t="s">
        <v>48</v>
      </c>
      <c r="J32" s="1" t="str">
        <f>VLOOKUP($C32,'BP LookUps'!$AO$4:$BQ$76,21,FALSE)</f>
        <v>520-520-520</v>
      </c>
      <c r="K32" s="1" t="str">
        <f>VLOOKUP($C32,'BP LookUps'!$AO$4:$BQ$76,9,FALSE)</f>
        <v>633-521-3995</v>
      </c>
      <c r="L32" s="1" t="str">
        <f>VLOOKUP($C32,'BP LookUps'!$AO$4:$BQ$76,5,FALSE)</f>
        <v>44-60-502</v>
      </c>
      <c r="M32" s="1" t="str">
        <f>VLOOKUP($C32,'BP LookUps'!$AO$4:$BQ$76,25,FALSE)</f>
        <v>0.92-0.583-0.689</v>
      </c>
      <c r="N32" s="1" t="str">
        <f>VLOOKUP($C32,'BP LookUps'!$AO$4:$BQ$76,29,FALSE)</f>
        <v>2-NA-1</v>
      </c>
      <c r="O32" s="1" t="str">
        <f>VLOOKUP($C32,'BP LookUps'!$AO$4:$BQ$76,17,FALSE)</f>
        <v>0.606-0.606-0.606</v>
      </c>
      <c r="P32" s="1" t="str">
        <f>VLOOKUP($C32,'BP LookUps'!$AO$4:$BQ$76,13,FALSE)</f>
        <v>1-1-1</v>
      </c>
    </row>
    <row r="33" spans="1:16" x14ac:dyDescent="0.3">
      <c r="A33" s="1" t="s">
        <v>21</v>
      </c>
      <c r="B33" s="3" t="s">
        <v>21</v>
      </c>
      <c r="C33" s="1">
        <v>32</v>
      </c>
      <c r="D33" s="1" t="s">
        <v>225</v>
      </c>
      <c r="E33" s="1" t="s">
        <v>99</v>
      </c>
      <c r="F33" s="1" t="s">
        <v>40</v>
      </c>
      <c r="G33" s="1" t="s">
        <v>72</v>
      </c>
      <c r="H33" s="2" t="s">
        <v>109</v>
      </c>
      <c r="I33" s="1" t="s">
        <v>49</v>
      </c>
      <c r="J33" s="1" t="str">
        <f>VLOOKUP($C33,'BP LookUps'!$AO$4:$BQ$76,21,FALSE)</f>
        <v>620-620-620</v>
      </c>
      <c r="K33" s="1" t="str">
        <f>VLOOKUP($C33,'BP LookUps'!$AO$4:$BQ$76,9,FALSE)</f>
        <v>0-1500-4984</v>
      </c>
      <c r="L33" s="1" t="str">
        <f>VLOOKUP($C33,'BP LookUps'!$AO$4:$BQ$76,5,FALSE)</f>
        <v>0-238-626</v>
      </c>
      <c r="M33" s="1" t="str">
        <f>VLOOKUP($C33,'BP LookUps'!$AO$4:$BQ$76,25,FALSE)</f>
        <v>NA-1.086-1.086</v>
      </c>
      <c r="N33" s="1" t="str">
        <f>VLOOKUP($C33,'BP LookUps'!$AO$4:$BQ$76,29,FALSE)</f>
        <v>3-NA-NA</v>
      </c>
      <c r="O33" s="1" t="str">
        <f>VLOOKUP($C33,'BP LookUps'!$AO$4:$BQ$76,17,FALSE)</f>
        <v>0.36-0.36-0.36</v>
      </c>
      <c r="P33" s="1" t="str">
        <f>VLOOKUP($C33,'BP LookUps'!$AO$4:$BQ$76,13,FALSE)</f>
        <v>0.36-0.36-0.36</v>
      </c>
    </row>
    <row r="34" spans="1:16" x14ac:dyDescent="0.3">
      <c r="A34" s="1" t="s">
        <v>20</v>
      </c>
      <c r="B34" s="3" t="s">
        <v>20</v>
      </c>
      <c r="C34" s="1">
        <v>33</v>
      </c>
      <c r="D34" s="1" t="s">
        <v>225</v>
      </c>
      <c r="E34" s="1" t="s">
        <v>99</v>
      </c>
      <c r="F34" s="1" t="s">
        <v>42</v>
      </c>
      <c r="G34" s="1" t="s">
        <v>72</v>
      </c>
      <c r="H34" s="2" t="s">
        <v>109</v>
      </c>
      <c r="I34" s="1" t="s">
        <v>49</v>
      </c>
      <c r="J34" s="1" t="str">
        <f>VLOOKUP($C34,'BP LookUps'!$AO$4:$BQ$76,21,FALSE)</f>
        <v>520-520-520</v>
      </c>
      <c r="K34" s="1" t="str">
        <f>VLOOKUP($C34,'BP LookUps'!$AO$4:$BQ$76,9,FALSE)</f>
        <v>0-5528-12866</v>
      </c>
      <c r="L34" s="1" t="str">
        <f>VLOOKUP($C34,'BP LookUps'!$AO$4:$BQ$76,5,FALSE)</f>
        <v>0-649-1481</v>
      </c>
      <c r="M34" s="1" t="str">
        <f>VLOOKUP($C34,'BP LookUps'!$AO$4:$BQ$76,25,FALSE)</f>
        <v>NA-0.583-0.689</v>
      </c>
      <c r="N34" s="1" t="str">
        <f>VLOOKUP($C34,'BP LookUps'!$AO$4:$BQ$76,29,FALSE)</f>
        <v>NA-NA-1</v>
      </c>
      <c r="O34" s="1" t="str">
        <f>VLOOKUP($C34,'BP LookUps'!$AO$4:$BQ$76,17,FALSE)</f>
        <v>0.243-0.243-0.243</v>
      </c>
      <c r="P34" s="1" t="str">
        <f>VLOOKUP($C34,'BP LookUps'!$AO$4:$BQ$76,13,FALSE)</f>
        <v>0.243-0.243-0.243</v>
      </c>
    </row>
    <row r="35" spans="1:16" x14ac:dyDescent="0.3">
      <c r="A35" s="1" t="s">
        <v>139</v>
      </c>
      <c r="B35" s="3" t="s">
        <v>191</v>
      </c>
      <c r="C35" s="1">
        <v>34</v>
      </c>
      <c r="D35" s="1" t="s">
        <v>225</v>
      </c>
      <c r="E35" s="1" t="s">
        <v>99</v>
      </c>
      <c r="F35" s="1" t="s">
        <v>40</v>
      </c>
      <c r="G35" s="1" t="s">
        <v>69</v>
      </c>
      <c r="H35" s="2" t="s">
        <v>236</v>
      </c>
      <c r="I35" s="1" t="s">
        <v>50</v>
      </c>
      <c r="J35" s="1" t="str">
        <f>VLOOKUP($C35,'BP LookUps'!$AO$4:$BQ$76,21,FALSE)</f>
        <v>620-620-620</v>
      </c>
      <c r="K35" s="1" t="str">
        <f>VLOOKUP($C35,'BP LookUps'!$AO$4:$BQ$76,9,FALSE)</f>
        <v>0-30345-52898</v>
      </c>
      <c r="L35" s="1" t="str">
        <f>VLOOKUP($C35,'BP LookUps'!$AO$4:$BQ$76,5,FALSE)</f>
        <v>0-5145-9070</v>
      </c>
      <c r="M35" s="1" t="str">
        <f>VLOOKUP($C35,'BP LookUps'!$AO$4:$BQ$76,25,FALSE)</f>
        <v>NA-0.368-0.6</v>
      </c>
      <c r="N35" s="1" t="str">
        <f>VLOOKUP($C35,'BP LookUps'!$AO$4:$BQ$76,29,FALSE)</f>
        <v>NA-1-NA</v>
      </c>
      <c r="O35" s="1" t="str">
        <f>VLOOKUP($C35,'BP LookUps'!$AO$4:$BQ$76,17,FALSE)</f>
        <v>0.766-0.766-0.766</v>
      </c>
      <c r="P35" s="1" t="str">
        <f>VLOOKUP($C35,'BP LookUps'!$AO$4:$BQ$76,13,FALSE)</f>
        <v>0.766-0.766-0.766</v>
      </c>
    </row>
    <row r="36" spans="1:16" x14ac:dyDescent="0.3">
      <c r="A36" s="1" t="s">
        <v>140</v>
      </c>
      <c r="B36" s="3" t="s">
        <v>192</v>
      </c>
      <c r="C36" s="1">
        <v>35</v>
      </c>
      <c r="D36" s="1" t="s">
        <v>225</v>
      </c>
      <c r="E36" s="1" t="s">
        <v>99</v>
      </c>
      <c r="F36" s="1" t="s">
        <v>42</v>
      </c>
      <c r="G36" s="1" t="s">
        <v>69</v>
      </c>
      <c r="H36" s="2" t="s">
        <v>236</v>
      </c>
      <c r="I36" s="1" t="s">
        <v>50</v>
      </c>
      <c r="J36" s="1" t="str">
        <f>VLOOKUP($C36,'BP LookUps'!$AO$4:$BQ$76,21,FALSE)</f>
        <v>520-520-520</v>
      </c>
      <c r="K36" s="1" t="str">
        <f>VLOOKUP($C36,'BP LookUps'!$AO$4:$BQ$76,9,FALSE)</f>
        <v>2970-8590-14430</v>
      </c>
      <c r="L36" s="1" t="str">
        <f>VLOOKUP($C36,'BP LookUps'!$AO$4:$BQ$76,5,FALSE)</f>
        <v>613-1671-3183</v>
      </c>
      <c r="M36" s="1" t="str">
        <f>VLOOKUP($C36,'BP LookUps'!$AO$4:$BQ$76,25,FALSE)</f>
        <v>0.92-0.61-0.495</v>
      </c>
      <c r="N36" s="1" t="str">
        <f>VLOOKUP($C36,'BP LookUps'!$AO$4:$BQ$76,29,FALSE)</f>
        <v>NA-NA-NA</v>
      </c>
      <c r="O36" s="1" t="str">
        <f>VLOOKUP($C36,'BP LookUps'!$AO$4:$BQ$76,17,FALSE)</f>
        <v>0.673-0.673-0.673</v>
      </c>
      <c r="P36" s="1" t="str">
        <f>VLOOKUP($C36,'BP LookUps'!$AO$4:$BQ$76,13,FALSE)</f>
        <v>1-1-1</v>
      </c>
    </row>
    <row r="37" spans="1:16" x14ac:dyDescent="0.3">
      <c r="A37" s="1" t="s">
        <v>141</v>
      </c>
      <c r="B37" s="3" t="s">
        <v>193</v>
      </c>
      <c r="C37" s="1">
        <v>36</v>
      </c>
      <c r="D37" s="1" t="s">
        <v>225</v>
      </c>
      <c r="E37" s="1" t="s">
        <v>99</v>
      </c>
      <c r="F37" s="1" t="s">
        <v>42</v>
      </c>
      <c r="G37" s="1" t="s">
        <v>67</v>
      </c>
      <c r="H37" s="2" t="s">
        <v>92</v>
      </c>
      <c r="I37" s="1" t="s">
        <v>51</v>
      </c>
      <c r="J37" s="1" t="str">
        <f>VLOOKUP($C37,'BP LookUps'!$AO$4:$BQ$76,21,FALSE)</f>
        <v>480-480-480</v>
      </c>
      <c r="K37" s="1" t="str">
        <f>VLOOKUP($C37,'BP LookUps'!$AO$4:$BQ$76,9,FALSE)</f>
        <v>3439-1-3180</v>
      </c>
      <c r="L37" s="1" t="str">
        <f>VLOOKUP($C37,'BP LookUps'!$AO$4:$BQ$76,5,FALSE)</f>
        <v>2059-1-1907</v>
      </c>
      <c r="M37" s="1" t="str">
        <f>VLOOKUP($C37,'BP LookUps'!$AO$4:$BQ$76,25,FALSE)</f>
        <v>0.2464-0.6855-0.6855</v>
      </c>
      <c r="N37" s="1" t="str">
        <f>VLOOKUP($C37,'BP LookUps'!$AO$4:$BQ$76,29,FALSE)</f>
        <v>NA-2-NA</v>
      </c>
      <c r="O37" s="1" t="str">
        <f>VLOOKUP($C37,'BP LookUps'!$AO$4:$BQ$76,17,FALSE)</f>
        <v>1-1-1</v>
      </c>
      <c r="P37" s="1" t="str">
        <f>VLOOKUP($C37,'BP LookUps'!$AO$4:$BQ$76,13,FALSE)</f>
        <v>1-1-1</v>
      </c>
    </row>
    <row r="38" spans="1:16" x14ac:dyDescent="0.3">
      <c r="A38" s="1" t="s">
        <v>142</v>
      </c>
      <c r="B38" s="3" t="s">
        <v>194</v>
      </c>
      <c r="C38" s="1">
        <v>37</v>
      </c>
      <c r="D38" s="1" t="s">
        <v>225</v>
      </c>
      <c r="E38" s="1" t="s">
        <v>99</v>
      </c>
      <c r="F38" s="1" t="s">
        <v>41</v>
      </c>
      <c r="G38" s="1" t="s">
        <v>67</v>
      </c>
      <c r="H38" s="2" t="s">
        <v>91</v>
      </c>
      <c r="I38" s="1" t="s">
        <v>52</v>
      </c>
      <c r="J38" s="1" t="str">
        <f>VLOOKUP($C38,'BP LookUps'!$AO$4:$BQ$76,21,FALSE)</f>
        <v>100-100-100</v>
      </c>
      <c r="K38" s="1" t="str">
        <f>VLOOKUP($C38,'BP LookUps'!$AO$4:$BQ$76,9,FALSE)</f>
        <v>3-0-1433</v>
      </c>
      <c r="L38" s="1" t="str">
        <f>VLOOKUP($C38,'BP LookUps'!$AO$4:$BQ$76,5,FALSE)</f>
        <v>1-0-107</v>
      </c>
      <c r="M38" s="1" t="str">
        <f>VLOOKUP($C38,'BP LookUps'!$AO$4:$BQ$76,25,FALSE)</f>
        <v>NA-NA-NA</v>
      </c>
      <c r="N38" s="1" t="str">
        <f>VLOOKUP($C38,'BP LookUps'!$AO$4:$BQ$76,29,FALSE)</f>
        <v>2-NA-1</v>
      </c>
      <c r="O38" s="1" t="str">
        <f>VLOOKUP($C38,'BP LookUps'!$AO$4:$BQ$76,17,FALSE)</f>
        <v>1-1-1</v>
      </c>
      <c r="P38" s="1" t="str">
        <f>VLOOKUP($C38,'BP LookUps'!$AO$4:$BQ$76,13,FALSE)</f>
        <v>1-1-1</v>
      </c>
    </row>
    <row r="39" spans="1:16" x14ac:dyDescent="0.3">
      <c r="A39" s="1" t="s">
        <v>143</v>
      </c>
      <c r="B39" s="3" t="s">
        <v>195</v>
      </c>
      <c r="C39" s="1">
        <v>38</v>
      </c>
      <c r="D39" s="1" t="s">
        <v>224</v>
      </c>
      <c r="E39" s="1" t="s">
        <v>99</v>
      </c>
      <c r="F39" s="1" t="s">
        <v>41</v>
      </c>
      <c r="G39" s="1" t="s">
        <v>67</v>
      </c>
      <c r="H39" s="2" t="s">
        <v>91</v>
      </c>
      <c r="I39" s="1" t="s">
        <v>52</v>
      </c>
      <c r="J39" s="1" t="str">
        <f>VLOOKUP($C39,'BP LookUps'!$AO$4:$BQ$76,21,FALSE)</f>
        <v>100-100-100</v>
      </c>
      <c r="K39" s="1" t="str">
        <f>VLOOKUP($C39,'BP LookUps'!$AO$4:$BQ$76,9,FALSE)</f>
        <v>3-0-1433</v>
      </c>
      <c r="L39" s="1" t="str">
        <f>VLOOKUP($C39,'BP LookUps'!$AO$4:$BQ$76,5,FALSE)</f>
        <v>1-0-107</v>
      </c>
      <c r="M39" s="1" t="str">
        <f>VLOOKUP($C39,'BP LookUps'!$AO$4:$BQ$76,25,FALSE)</f>
        <v>NA-NA-NA</v>
      </c>
      <c r="N39" s="1" t="str">
        <f>VLOOKUP($C39,'BP LookUps'!$AO$4:$BQ$76,29,FALSE)</f>
        <v>2-NA-2</v>
      </c>
      <c r="O39" s="1" t="str">
        <f>VLOOKUP($C39,'BP LookUps'!$AO$4:$BQ$76,17,FALSE)</f>
        <v>1-1-1</v>
      </c>
      <c r="P39" s="1" t="str">
        <f>VLOOKUP($C39,'BP LookUps'!$AO$4:$BQ$76,13,FALSE)</f>
        <v>1-1-1</v>
      </c>
    </row>
    <row r="40" spans="1:16" x14ac:dyDescent="0.3">
      <c r="A40" s="1" t="s">
        <v>144</v>
      </c>
      <c r="B40" s="3" t="s">
        <v>196</v>
      </c>
      <c r="C40" s="1">
        <v>39</v>
      </c>
      <c r="D40" s="1" t="s">
        <v>225</v>
      </c>
      <c r="E40" s="1" t="s">
        <v>99</v>
      </c>
      <c r="F40" s="1" t="s">
        <v>41</v>
      </c>
      <c r="G40" s="1" t="s">
        <v>67</v>
      </c>
      <c r="H40" s="2" t="s">
        <v>73</v>
      </c>
      <c r="I40" s="1" t="s">
        <v>53</v>
      </c>
      <c r="J40" s="1" t="str">
        <f>VLOOKUP($C40,'BP LookUps'!$AO$4:$BQ$76,21,FALSE)</f>
        <v>100-100-100</v>
      </c>
      <c r="K40" s="1" t="str">
        <f>VLOOKUP($C40,'BP LookUps'!$AO$4:$BQ$76,9,FALSE)</f>
        <v>17-0-7327</v>
      </c>
      <c r="L40" s="1" t="str">
        <f>VLOOKUP($C40,'BP LookUps'!$AO$4:$BQ$76,5,FALSE)</f>
        <v>13-0-5832</v>
      </c>
      <c r="M40" s="1" t="str">
        <f>VLOOKUP($C40,'BP LookUps'!$AO$4:$BQ$76,25,FALSE)</f>
        <v>NA-NA-NA</v>
      </c>
      <c r="N40" s="1" t="str">
        <f>VLOOKUP($C40,'BP LookUps'!$AO$4:$BQ$76,29,FALSE)</f>
        <v>2-NA-1</v>
      </c>
      <c r="O40" s="1" t="str">
        <f>VLOOKUP($C40,'BP LookUps'!$AO$4:$BQ$76,17,FALSE)</f>
        <v>1-1-1</v>
      </c>
      <c r="P40" s="1" t="str">
        <f>VLOOKUP($C40,'BP LookUps'!$AO$4:$BQ$76,13,FALSE)</f>
        <v>1-1-1</v>
      </c>
    </row>
    <row r="41" spans="1:16" x14ac:dyDescent="0.3">
      <c r="A41" s="1" t="s">
        <v>145</v>
      </c>
      <c r="B41" s="3" t="s">
        <v>197</v>
      </c>
      <c r="C41" s="1">
        <v>40</v>
      </c>
      <c r="D41" s="1" t="s">
        <v>224</v>
      </c>
      <c r="E41" s="1" t="s">
        <v>99</v>
      </c>
      <c r="F41" s="1" t="s">
        <v>41</v>
      </c>
      <c r="G41" s="1" t="s">
        <v>67</v>
      </c>
      <c r="H41" s="2" t="s">
        <v>73</v>
      </c>
      <c r="I41" s="1" t="s">
        <v>53</v>
      </c>
      <c r="J41" s="1" t="str">
        <f>VLOOKUP($C41,'BP LookUps'!$AO$4:$BQ$76,21,FALSE)</f>
        <v>100-100-100</v>
      </c>
      <c r="K41" s="1" t="str">
        <f>VLOOKUP($C41,'BP LookUps'!$AO$4:$BQ$76,9,FALSE)</f>
        <v>150-0-11707</v>
      </c>
      <c r="L41" s="1" t="str">
        <f>VLOOKUP($C41,'BP LookUps'!$AO$4:$BQ$76,5,FALSE)</f>
        <v>118-0-9331</v>
      </c>
      <c r="M41" s="1" t="str">
        <f>VLOOKUP($C41,'BP LookUps'!$AO$4:$BQ$76,25,FALSE)</f>
        <v>NA-NA-NA</v>
      </c>
      <c r="N41" s="1" t="str">
        <f>VLOOKUP($C41,'BP LookUps'!$AO$4:$BQ$76,29,FALSE)</f>
        <v>2-NA-1</v>
      </c>
      <c r="O41" s="1" t="str">
        <f>VLOOKUP($C41,'BP LookUps'!$AO$4:$BQ$76,17,FALSE)</f>
        <v>1-1-1</v>
      </c>
      <c r="P41" s="1" t="str">
        <f>VLOOKUP($C41,'BP LookUps'!$AO$4:$BQ$76,13,FALSE)</f>
        <v>1-1-1</v>
      </c>
    </row>
    <row r="42" spans="1:16" x14ac:dyDescent="0.3">
      <c r="A42" s="1" t="s">
        <v>146</v>
      </c>
      <c r="B42" s="3" t="s">
        <v>19</v>
      </c>
      <c r="C42" s="1">
        <v>41</v>
      </c>
      <c r="D42" s="1" t="s">
        <v>224</v>
      </c>
      <c r="E42" s="1" t="s">
        <v>99</v>
      </c>
      <c r="F42" s="1" t="s">
        <v>40</v>
      </c>
      <c r="G42" s="1" t="s">
        <v>67</v>
      </c>
      <c r="H42" s="2" t="s">
        <v>100</v>
      </c>
      <c r="I42" s="1" t="s">
        <v>54</v>
      </c>
      <c r="J42" s="1" t="str">
        <f>VLOOKUP($C42,'BP LookUps'!$AO$4:$BQ$76,21,FALSE)</f>
        <v>520-520-520</v>
      </c>
      <c r="K42" s="1" t="str">
        <f>VLOOKUP($C42,'BP LookUps'!$AO$4:$BQ$76,9,FALSE)</f>
        <v>74-598-379</v>
      </c>
      <c r="L42" s="1" t="str">
        <f>VLOOKUP($C42,'BP LookUps'!$AO$4:$BQ$76,5,FALSE)</f>
        <v>48-385-249</v>
      </c>
      <c r="M42" s="1" t="str">
        <f>VLOOKUP($C42,'BP LookUps'!$AO$4:$BQ$76,25,FALSE)</f>
        <v>2.1848-1.9128-7.9378</v>
      </c>
      <c r="N42" s="1" t="str">
        <f>VLOOKUP($C42,'BP LookUps'!$AO$4:$BQ$76,29,FALSE)</f>
        <v>NA-1-2</v>
      </c>
      <c r="O42" s="1" t="str">
        <f>VLOOKUP($C42,'BP LookUps'!$AO$4:$BQ$76,17,FALSE)</f>
        <v>1-1-1</v>
      </c>
      <c r="P42" s="1" t="str">
        <f>VLOOKUP($C42,'BP LookUps'!$AO$4:$BQ$76,13,FALSE)</f>
        <v>1-1-1</v>
      </c>
    </row>
    <row r="43" spans="1:16" x14ac:dyDescent="0.3">
      <c r="A43" s="1" t="s">
        <v>147</v>
      </c>
      <c r="B43" s="3" t="s">
        <v>198</v>
      </c>
      <c r="C43" s="1">
        <v>42</v>
      </c>
      <c r="D43" s="1" t="s">
        <v>225</v>
      </c>
      <c r="E43" s="1" t="s">
        <v>99</v>
      </c>
      <c r="F43" s="1" t="s">
        <v>42</v>
      </c>
      <c r="G43" s="1" t="s">
        <v>67</v>
      </c>
      <c r="H43" s="2" t="s">
        <v>74</v>
      </c>
      <c r="I43" s="1" t="s">
        <v>55</v>
      </c>
      <c r="J43" s="1" t="str">
        <f>VLOOKUP($C43,'BP LookUps'!$AO$4:$BQ$76,21,FALSE)</f>
        <v>480-480-480</v>
      </c>
      <c r="K43" s="1" t="str">
        <f>VLOOKUP($C43,'BP LookUps'!$AO$4:$BQ$76,9,FALSE)</f>
        <v>370-1-10403</v>
      </c>
      <c r="L43" s="1" t="str">
        <f>VLOOKUP($C43,'BP LookUps'!$AO$4:$BQ$76,5,FALSE)</f>
        <v>193-1-5360</v>
      </c>
      <c r="M43" s="1" t="str">
        <f>VLOOKUP($C43,'BP LookUps'!$AO$4:$BQ$76,25,FALSE)</f>
        <v>2.1848-0.8258-0.8258</v>
      </c>
      <c r="N43" s="1" t="str">
        <f>VLOOKUP($C43,'BP LookUps'!$AO$4:$BQ$76,29,FALSE)</f>
        <v>2-2-1</v>
      </c>
      <c r="O43" s="1" t="str">
        <f>VLOOKUP($C43,'BP LookUps'!$AO$4:$BQ$76,17,FALSE)</f>
        <v>1-1-1</v>
      </c>
      <c r="P43" s="1" t="str">
        <f>VLOOKUP($C43,'BP LookUps'!$AO$4:$BQ$76,13,FALSE)</f>
        <v>1-1-1</v>
      </c>
    </row>
    <row r="44" spans="1:16" s="5" customFormat="1" x14ac:dyDescent="0.3">
      <c r="A44" s="5" t="s">
        <v>18</v>
      </c>
      <c r="B44" s="9" t="s">
        <v>18</v>
      </c>
      <c r="C44" s="5">
        <v>43</v>
      </c>
      <c r="D44" s="5" t="s">
        <v>225</v>
      </c>
      <c r="E44" s="6" t="s">
        <v>93</v>
      </c>
      <c r="F44" s="5" t="s">
        <v>41</v>
      </c>
      <c r="G44" s="5" t="s">
        <v>67</v>
      </c>
      <c r="H44" s="8" t="s">
        <v>90</v>
      </c>
      <c r="J44" s="1" t="str">
        <f>VLOOKUP($C44,'BP LookUps'!$AO$4:$BQ$76,21,FALSE)</f>
        <v>100-100-100</v>
      </c>
      <c r="K44" s="1" t="str">
        <f>VLOOKUP($C44,'BP LookUps'!$AO$4:$BQ$76,9,FALSE)</f>
        <v>6-1-662</v>
      </c>
      <c r="L44" s="1" t="str">
        <f>VLOOKUP($C44,'BP LookUps'!$AO$4:$BQ$76,5,FALSE)</f>
        <v>3-1-309</v>
      </c>
      <c r="M44" s="1" t="str">
        <f>VLOOKUP($C44,'BP LookUps'!$AO$4:$BQ$76,25,FALSE)</f>
        <v>NA-NA-NA</v>
      </c>
      <c r="N44" s="1" t="str">
        <f>VLOOKUP($C44,'BP LookUps'!$AO$4:$BQ$76,29,FALSE)</f>
        <v>NA-NA-NA</v>
      </c>
      <c r="O44" s="1" t="str">
        <f>VLOOKUP($C44,'BP LookUps'!$AO$4:$BQ$76,17,FALSE)</f>
        <v>1-1-1</v>
      </c>
      <c r="P44" s="1" t="str">
        <f>VLOOKUP($C44,'BP LookUps'!$AO$4:$BQ$76,13,FALSE)</f>
        <v>1-1-1</v>
      </c>
    </row>
    <row r="45" spans="1:16" x14ac:dyDescent="0.3">
      <c r="A45" s="1" t="s">
        <v>17</v>
      </c>
      <c r="B45" s="3" t="s">
        <v>17</v>
      </c>
      <c r="C45" s="1">
        <v>44</v>
      </c>
      <c r="D45" s="1" t="s">
        <v>224</v>
      </c>
      <c r="E45" s="1" t="s">
        <v>99</v>
      </c>
      <c r="F45" s="1" t="s">
        <v>41</v>
      </c>
      <c r="G45" s="1" t="s">
        <v>67</v>
      </c>
      <c r="H45" s="2" t="s">
        <v>90</v>
      </c>
      <c r="I45" s="1" t="s">
        <v>54</v>
      </c>
      <c r="J45" s="1" t="str">
        <f>VLOOKUP($C45,'BP LookUps'!$AO$4:$BQ$76,21,FALSE)</f>
        <v>100-100-100</v>
      </c>
      <c r="K45" s="1" t="str">
        <f>VLOOKUP($C45,'BP LookUps'!$AO$4:$BQ$76,9,FALSE)</f>
        <v>6-0-662</v>
      </c>
      <c r="L45" s="1" t="str">
        <f>VLOOKUP($C45,'BP LookUps'!$AO$4:$BQ$76,5,FALSE)</f>
        <v>3-0-309</v>
      </c>
      <c r="M45" s="1" t="str">
        <f>VLOOKUP($C45,'BP LookUps'!$AO$4:$BQ$76,25,FALSE)</f>
        <v>NA-NA-NA</v>
      </c>
      <c r="N45" s="1" t="str">
        <f>VLOOKUP($C45,'BP LookUps'!$AO$4:$BQ$76,29,FALSE)</f>
        <v>2-NA-2</v>
      </c>
      <c r="O45" s="1" t="str">
        <f>VLOOKUP($C45,'BP LookUps'!$AO$4:$BQ$76,17,FALSE)</f>
        <v>1-1-1</v>
      </c>
      <c r="P45" s="1" t="str">
        <f>VLOOKUP($C45,'BP LookUps'!$AO$4:$BQ$76,13,FALSE)</f>
        <v>1-1-1</v>
      </c>
    </row>
    <row r="46" spans="1:16" x14ac:dyDescent="0.3">
      <c r="A46" s="1" t="s">
        <v>148</v>
      </c>
      <c r="B46" s="3" t="s">
        <v>199</v>
      </c>
      <c r="C46" s="1">
        <v>45</v>
      </c>
      <c r="D46" s="1" t="s">
        <v>225</v>
      </c>
      <c r="E46" s="1" t="s">
        <v>99</v>
      </c>
      <c r="F46" s="1" t="s">
        <v>42</v>
      </c>
      <c r="G46" s="1" t="s">
        <v>67</v>
      </c>
      <c r="H46" s="2" t="s">
        <v>89</v>
      </c>
      <c r="I46" s="1" t="s">
        <v>56</v>
      </c>
      <c r="J46" s="1" t="str">
        <f>VLOOKUP($C46,'BP LookUps'!$AO$4:$BQ$76,21,FALSE)</f>
        <v>480-480-480</v>
      </c>
      <c r="K46" s="1" t="str">
        <f>VLOOKUP($C46,'BP LookUps'!$AO$4:$BQ$76,9,FALSE)</f>
        <v>1165-1-1</v>
      </c>
      <c r="L46" s="1" t="str">
        <f>VLOOKUP($C46,'BP LookUps'!$AO$4:$BQ$76,5,FALSE)</f>
        <v>930-1-1</v>
      </c>
      <c r="M46" s="1" t="str">
        <f>VLOOKUP($C46,'BP LookUps'!$AO$4:$BQ$76,25,FALSE)</f>
        <v>2.3939-0.5212-0.5212</v>
      </c>
      <c r="N46" s="1" t="str">
        <f>VLOOKUP($C46,'BP LookUps'!$AO$4:$BQ$76,29,FALSE)</f>
        <v>NA-2-2</v>
      </c>
      <c r="O46" s="1" t="str">
        <f>VLOOKUP($C46,'BP LookUps'!$AO$4:$BQ$76,17,FALSE)</f>
        <v>1-1-1</v>
      </c>
      <c r="P46" s="1" t="str">
        <f>VLOOKUP($C46,'BP LookUps'!$AO$4:$BQ$76,13,FALSE)</f>
        <v>1-1-1</v>
      </c>
    </row>
    <row r="47" spans="1:16" x14ac:dyDescent="0.3">
      <c r="A47" s="1" t="s">
        <v>149</v>
      </c>
      <c r="B47" s="3" t="s">
        <v>16</v>
      </c>
      <c r="C47" s="1">
        <v>46</v>
      </c>
      <c r="D47" s="1" t="s">
        <v>225</v>
      </c>
      <c r="E47" s="1" t="s">
        <v>99</v>
      </c>
      <c r="F47" s="1" t="s">
        <v>41</v>
      </c>
      <c r="G47" s="1" t="s">
        <v>67</v>
      </c>
      <c r="H47" s="2" t="s">
        <v>80</v>
      </c>
      <c r="I47" s="1" t="s">
        <v>14</v>
      </c>
      <c r="J47" s="1" t="str">
        <f>VLOOKUP($C47,'BP LookUps'!$AO$4:$BQ$76,21,FALSE)</f>
        <v>100-100-100</v>
      </c>
      <c r="K47" s="1" t="str">
        <f>VLOOKUP($C47,'BP LookUps'!$AO$4:$BQ$76,9,FALSE)</f>
        <v>0-0-8</v>
      </c>
      <c r="L47" s="1" t="str">
        <f>VLOOKUP($C47,'BP LookUps'!$AO$4:$BQ$76,5,FALSE)</f>
        <v>0-0-2</v>
      </c>
      <c r="M47" s="1" t="str">
        <f>VLOOKUP($C47,'BP LookUps'!$AO$4:$BQ$76,25,FALSE)</f>
        <v>NA-NA-NA</v>
      </c>
      <c r="N47" s="1" t="str">
        <f>VLOOKUP($C47,'BP LookUps'!$AO$4:$BQ$76,29,FALSE)</f>
        <v>NA-NA-1</v>
      </c>
      <c r="O47" s="1" t="str">
        <f>VLOOKUP($C47,'BP LookUps'!$AO$4:$BQ$76,17,FALSE)</f>
        <v>1-1-1</v>
      </c>
      <c r="P47" s="1" t="str">
        <f>VLOOKUP($C47,'BP LookUps'!$AO$4:$BQ$76,13,FALSE)</f>
        <v>1-1-1</v>
      </c>
    </row>
    <row r="48" spans="1:16" x14ac:dyDescent="0.3">
      <c r="A48" s="1" t="s">
        <v>150</v>
      </c>
      <c r="B48" s="3" t="s">
        <v>15</v>
      </c>
      <c r="C48" s="1">
        <v>47</v>
      </c>
      <c r="D48" s="1" t="s">
        <v>224</v>
      </c>
      <c r="E48" s="1" t="s">
        <v>99</v>
      </c>
      <c r="F48" s="1" t="s">
        <v>41</v>
      </c>
      <c r="G48" s="1" t="s">
        <v>67</v>
      </c>
      <c r="H48" s="2" t="s">
        <v>80</v>
      </c>
      <c r="I48" s="1" t="s">
        <v>14</v>
      </c>
      <c r="J48" s="1" t="str">
        <f>VLOOKUP($C48,'BP LookUps'!$AO$4:$BQ$76,21,FALSE)</f>
        <v>100-100-100</v>
      </c>
      <c r="K48" s="1" t="str">
        <f>VLOOKUP($C48,'BP LookUps'!$AO$4:$BQ$76,9,FALSE)</f>
        <v>1-1-48</v>
      </c>
      <c r="L48" s="1" t="str">
        <f>VLOOKUP($C48,'BP LookUps'!$AO$4:$BQ$76,5,FALSE)</f>
        <v>1-1-17</v>
      </c>
      <c r="M48" s="1" t="str">
        <f>VLOOKUP($C48,'BP LookUps'!$AO$4:$BQ$76,25,FALSE)</f>
        <v>NA-NA-NA</v>
      </c>
      <c r="N48" s="1" t="str">
        <f>VLOOKUP($C48,'BP LookUps'!$AO$4:$BQ$76,29,FALSE)</f>
        <v>2-2-2</v>
      </c>
      <c r="O48" s="1" t="str">
        <f>VLOOKUP($C48,'BP LookUps'!$AO$4:$BQ$76,17,FALSE)</f>
        <v>1-1-1</v>
      </c>
      <c r="P48" s="1" t="str">
        <f>VLOOKUP($C48,'BP LookUps'!$AO$4:$BQ$76,13,FALSE)</f>
        <v>1-1-1</v>
      </c>
    </row>
    <row r="49" spans="1:16" x14ac:dyDescent="0.3">
      <c r="A49" s="1" t="s">
        <v>151</v>
      </c>
      <c r="B49" s="3" t="s">
        <v>200</v>
      </c>
      <c r="C49" s="1">
        <v>48</v>
      </c>
      <c r="D49" s="1" t="s">
        <v>225</v>
      </c>
      <c r="E49" s="1" t="s">
        <v>99</v>
      </c>
      <c r="F49" s="1" t="s">
        <v>42</v>
      </c>
      <c r="G49" s="1" t="s">
        <v>67</v>
      </c>
      <c r="H49" s="2" t="s">
        <v>82</v>
      </c>
      <c r="I49" s="1" t="s">
        <v>57</v>
      </c>
      <c r="J49" s="1" t="str">
        <f>VLOOKUP($C49,'BP LookUps'!$AO$4:$BQ$76,21,FALSE)</f>
        <v>480-480-480</v>
      </c>
      <c r="K49" s="1" t="str">
        <f>VLOOKUP($C49,'BP LookUps'!$AO$4:$BQ$76,9,FALSE)</f>
        <v>0-49-175</v>
      </c>
      <c r="L49" s="1" t="str">
        <f>VLOOKUP($C49,'BP LookUps'!$AO$4:$BQ$76,5,FALSE)</f>
        <v>0-30-112</v>
      </c>
      <c r="M49" s="1" t="str">
        <f>VLOOKUP($C49,'BP LookUps'!$AO$4:$BQ$76,25,FALSE)</f>
        <v>NA-1.1579-1.1579</v>
      </c>
      <c r="N49" s="1" t="str">
        <f>VLOOKUP($C49,'BP LookUps'!$AO$4:$BQ$76,29,FALSE)</f>
        <v>NA-9-9</v>
      </c>
      <c r="O49" s="1" t="str">
        <f>VLOOKUP($C49,'BP LookUps'!$AO$4:$BQ$76,17,FALSE)</f>
        <v>1-1-1</v>
      </c>
      <c r="P49" s="1" t="str">
        <f>VLOOKUP($C49,'BP LookUps'!$AO$4:$BQ$76,13,FALSE)</f>
        <v>1-1-1</v>
      </c>
    </row>
    <row r="50" spans="1:16" x14ac:dyDescent="0.3">
      <c r="A50" s="1" t="s">
        <v>152</v>
      </c>
      <c r="B50" s="3" t="s">
        <v>201</v>
      </c>
      <c r="C50" s="1">
        <v>49</v>
      </c>
      <c r="D50" s="1" t="s">
        <v>225</v>
      </c>
      <c r="E50" s="1" t="s">
        <v>99</v>
      </c>
      <c r="F50" s="1" t="s">
        <v>41</v>
      </c>
      <c r="G50" s="1" t="s">
        <v>67</v>
      </c>
      <c r="H50" s="2" t="s">
        <v>79</v>
      </c>
      <c r="I50" s="1" t="s">
        <v>13</v>
      </c>
      <c r="J50" s="1" t="str">
        <f>VLOOKUP($C50,'BP LookUps'!$AO$4:$BQ$76,21,FALSE)</f>
        <v>100-100-100</v>
      </c>
      <c r="K50" s="1" t="str">
        <f>VLOOKUP($C50,'BP LookUps'!$AO$4:$BQ$76,9,FALSE)</f>
        <v>0-0-34</v>
      </c>
      <c r="L50" s="1" t="str">
        <f>VLOOKUP($C50,'BP LookUps'!$AO$4:$BQ$76,5,FALSE)</f>
        <v>0-0-21</v>
      </c>
      <c r="M50" s="1" t="str">
        <f>VLOOKUP($C50,'BP LookUps'!$AO$4:$BQ$76,25,FALSE)</f>
        <v>NA-NA-NA</v>
      </c>
      <c r="N50" s="1" t="str">
        <f>VLOOKUP($C50,'BP LookUps'!$AO$4:$BQ$76,29,FALSE)</f>
        <v>NA-NA-NA</v>
      </c>
      <c r="O50" s="1" t="str">
        <f>VLOOKUP($C50,'BP LookUps'!$AO$4:$BQ$76,17,FALSE)</f>
        <v>1-1-1</v>
      </c>
      <c r="P50" s="1" t="str">
        <f>VLOOKUP($C50,'BP LookUps'!$AO$4:$BQ$76,13,FALSE)</f>
        <v>1-1-1</v>
      </c>
    </row>
    <row r="51" spans="1:16" x14ac:dyDescent="0.3">
      <c r="A51" s="1" t="s">
        <v>153</v>
      </c>
      <c r="B51" s="3" t="s">
        <v>202</v>
      </c>
      <c r="C51" s="1">
        <v>50</v>
      </c>
      <c r="D51" s="1" t="s">
        <v>224</v>
      </c>
      <c r="E51" s="1" t="s">
        <v>99</v>
      </c>
      <c r="F51" s="1" t="s">
        <v>41</v>
      </c>
      <c r="G51" s="1" t="s">
        <v>67</v>
      </c>
      <c r="H51" s="2" t="s">
        <v>79</v>
      </c>
      <c r="I51" s="1" t="s">
        <v>13</v>
      </c>
      <c r="J51" s="1" t="str">
        <f>VLOOKUP($C51,'BP LookUps'!$AO$4:$BQ$76,21,FALSE)</f>
        <v>100-100-100</v>
      </c>
      <c r="K51" s="1" t="str">
        <f>VLOOKUP($C51,'BP LookUps'!$AO$4:$BQ$76,9,FALSE)</f>
        <v>0-0-34</v>
      </c>
      <c r="L51" s="1" t="str">
        <f>VLOOKUP($C51,'BP LookUps'!$AO$4:$BQ$76,5,FALSE)</f>
        <v>0-0-21</v>
      </c>
      <c r="M51" s="1" t="str">
        <f>VLOOKUP($C51,'BP LookUps'!$AO$4:$BQ$76,25,FALSE)</f>
        <v>NA-NA-NA</v>
      </c>
      <c r="N51" s="1" t="str">
        <f>VLOOKUP($C51,'BP LookUps'!$AO$4:$BQ$76,29,FALSE)</f>
        <v>NA-NA-2</v>
      </c>
      <c r="O51" s="1" t="str">
        <f>VLOOKUP($C51,'BP LookUps'!$AO$4:$BQ$76,17,FALSE)</f>
        <v>1-1-1</v>
      </c>
      <c r="P51" s="1" t="str">
        <f>VLOOKUP($C51,'BP LookUps'!$AO$4:$BQ$76,13,FALSE)</f>
        <v>1-1-1</v>
      </c>
    </row>
    <row r="52" spans="1:16" x14ac:dyDescent="0.3">
      <c r="A52" s="1" t="s">
        <v>154</v>
      </c>
      <c r="B52" s="3" t="s">
        <v>203</v>
      </c>
      <c r="C52" s="1">
        <v>51</v>
      </c>
      <c r="D52" s="1" t="s">
        <v>225</v>
      </c>
      <c r="E52" s="1" t="s">
        <v>99</v>
      </c>
      <c r="F52" s="1" t="s">
        <v>41</v>
      </c>
      <c r="G52" s="1" t="s">
        <v>67</v>
      </c>
      <c r="H52" s="2" t="s">
        <v>82</v>
      </c>
      <c r="I52" s="1" t="s">
        <v>57</v>
      </c>
      <c r="J52" s="1" t="str">
        <f>VLOOKUP($C52,'BP LookUps'!$AO$4:$BQ$76,21,FALSE)</f>
        <v>100-100-100</v>
      </c>
      <c r="K52" s="1" t="str">
        <f>VLOOKUP($C52,'BP LookUps'!$AO$4:$BQ$76,9,FALSE)</f>
        <v>7-0-1140</v>
      </c>
      <c r="L52" s="1" t="str">
        <f>VLOOKUP($C52,'BP LookUps'!$AO$4:$BQ$76,5,FALSE)</f>
        <v>2-0-682</v>
      </c>
      <c r="M52" s="1" t="str">
        <f>VLOOKUP($C52,'BP LookUps'!$AO$4:$BQ$76,25,FALSE)</f>
        <v>NA-NA-NA</v>
      </c>
      <c r="N52" s="1" t="str">
        <f>VLOOKUP($C52,'BP LookUps'!$AO$4:$BQ$76,29,FALSE)</f>
        <v>2-NA-NA</v>
      </c>
      <c r="O52" s="1" t="str">
        <f>VLOOKUP($C52,'BP LookUps'!$AO$4:$BQ$76,17,FALSE)</f>
        <v>1-1-1</v>
      </c>
      <c r="P52" s="1" t="str">
        <f>VLOOKUP($C52,'BP LookUps'!$AO$4:$BQ$76,13,FALSE)</f>
        <v>1-1-1</v>
      </c>
    </row>
    <row r="53" spans="1:16" x14ac:dyDescent="0.3">
      <c r="A53" s="1" t="s">
        <v>155</v>
      </c>
      <c r="B53" s="3" t="s">
        <v>204</v>
      </c>
      <c r="C53" s="1">
        <v>52</v>
      </c>
      <c r="D53" s="1" t="s">
        <v>224</v>
      </c>
      <c r="E53" s="1" t="s">
        <v>99</v>
      </c>
      <c r="F53" s="1" t="s">
        <v>41</v>
      </c>
      <c r="G53" s="1" t="s">
        <v>67</v>
      </c>
      <c r="H53" s="2" t="s">
        <v>82</v>
      </c>
      <c r="I53" s="1" t="s">
        <v>57</v>
      </c>
      <c r="J53" s="1" t="str">
        <f>VLOOKUP($C53,'BP LookUps'!$AO$4:$BQ$76,21,FALSE)</f>
        <v>100-100-100</v>
      </c>
      <c r="K53" s="1" t="str">
        <f>VLOOKUP($C53,'BP LookUps'!$AO$4:$BQ$76,9,FALSE)</f>
        <v>7-0-1140</v>
      </c>
      <c r="L53" s="1" t="str">
        <f>VLOOKUP($C53,'BP LookUps'!$AO$4:$BQ$76,5,FALSE)</f>
        <v>2-0-682</v>
      </c>
      <c r="M53" s="1" t="str">
        <f>VLOOKUP($C53,'BP LookUps'!$AO$4:$BQ$76,25,FALSE)</f>
        <v>NA-NA-NA</v>
      </c>
      <c r="N53" s="1" t="str">
        <f>VLOOKUP($C53,'BP LookUps'!$AO$4:$BQ$76,29,FALSE)</f>
        <v>2-2-2</v>
      </c>
      <c r="O53" s="1" t="str">
        <f>VLOOKUP($C53,'BP LookUps'!$AO$4:$BQ$76,17,FALSE)</f>
        <v>1-1-1</v>
      </c>
      <c r="P53" s="1" t="str">
        <f>VLOOKUP($C53,'BP LookUps'!$AO$4:$BQ$76,13,FALSE)</f>
        <v>1-1-1</v>
      </c>
    </row>
    <row r="54" spans="1:16" x14ac:dyDescent="0.3">
      <c r="A54" s="1" t="s">
        <v>156</v>
      </c>
      <c r="B54" s="3" t="s">
        <v>205</v>
      </c>
      <c r="C54" s="1">
        <v>53</v>
      </c>
      <c r="D54" s="1" t="s">
        <v>225</v>
      </c>
      <c r="E54" s="1" t="s">
        <v>99</v>
      </c>
      <c r="F54" s="1" t="s">
        <v>42</v>
      </c>
      <c r="G54" s="1" t="s">
        <v>67</v>
      </c>
      <c r="H54" s="2" t="s">
        <v>88</v>
      </c>
      <c r="I54" s="1" t="s">
        <v>58</v>
      </c>
      <c r="J54" s="1" t="str">
        <f>VLOOKUP($C54,'BP LookUps'!$AO$4:$BQ$76,21,FALSE)</f>
        <v>480-480-480</v>
      </c>
      <c r="K54" s="1" t="str">
        <f>VLOOKUP($C54,'BP LookUps'!$AO$4:$BQ$76,9,FALSE)</f>
        <v>1714-1-5949</v>
      </c>
      <c r="L54" s="1" t="str">
        <f>VLOOKUP($C54,'BP LookUps'!$AO$4:$BQ$76,5,FALSE)</f>
        <v>1329-2-4589</v>
      </c>
      <c r="M54" s="1" t="str">
        <f>VLOOKUP($C54,'BP LookUps'!$AO$4:$BQ$76,25,FALSE)</f>
        <v>2.1821-0.8587-0.8587</v>
      </c>
      <c r="N54" s="1" t="str">
        <f>VLOOKUP($C54,'BP LookUps'!$AO$4:$BQ$76,29,FALSE)</f>
        <v>NA-2-NA</v>
      </c>
      <c r="O54" s="1" t="str">
        <f>VLOOKUP($C54,'BP LookUps'!$AO$4:$BQ$76,17,FALSE)</f>
        <v>1-1-1</v>
      </c>
      <c r="P54" s="1" t="str">
        <f>VLOOKUP($C54,'BP LookUps'!$AO$4:$BQ$76,13,FALSE)</f>
        <v>1-1-1</v>
      </c>
    </row>
    <row r="55" spans="1:16" x14ac:dyDescent="0.3">
      <c r="A55" s="1" t="s">
        <v>157</v>
      </c>
      <c r="B55" s="3" t="s">
        <v>206</v>
      </c>
      <c r="C55" s="1">
        <v>54</v>
      </c>
      <c r="D55" s="1" t="s">
        <v>225</v>
      </c>
      <c r="E55" s="1" t="s">
        <v>99</v>
      </c>
      <c r="F55" s="1" t="s">
        <v>42</v>
      </c>
      <c r="G55" s="1" t="s">
        <v>67</v>
      </c>
      <c r="H55" s="2" t="s">
        <v>87</v>
      </c>
      <c r="I55" s="1" t="s">
        <v>59</v>
      </c>
      <c r="J55" s="1" t="str">
        <f>VLOOKUP($C55,'BP LookUps'!$AO$4:$BQ$76,21,FALSE)</f>
        <v>100-100-100</v>
      </c>
      <c r="K55" s="1" t="str">
        <f>VLOOKUP($C55,'BP LookUps'!$AO$4:$BQ$76,9,FALSE)</f>
        <v>1095-1-3530</v>
      </c>
      <c r="L55" s="1" t="str">
        <f>VLOOKUP($C55,'BP LookUps'!$AO$4:$BQ$76,5,FALSE)</f>
        <v>795-1-2614</v>
      </c>
      <c r="M55" s="1" t="str">
        <f>VLOOKUP($C55,'BP LookUps'!$AO$4:$BQ$76,25,FALSE)</f>
        <v>0.614-0.1836-0.1836</v>
      </c>
      <c r="N55" s="1" t="str">
        <f>VLOOKUP($C55,'BP LookUps'!$AO$4:$BQ$76,29,FALSE)</f>
        <v>NA-2-NA</v>
      </c>
      <c r="O55" s="1" t="str">
        <f>VLOOKUP($C55,'BP LookUps'!$AO$4:$BQ$76,17,FALSE)</f>
        <v>1-1-1</v>
      </c>
      <c r="P55" s="1" t="str">
        <f>VLOOKUP($C55,'BP LookUps'!$AO$4:$BQ$76,13,FALSE)</f>
        <v>1-1-1</v>
      </c>
    </row>
    <row r="56" spans="1:16" x14ac:dyDescent="0.3">
      <c r="A56" s="1" t="s">
        <v>158</v>
      </c>
      <c r="B56" s="3" t="s">
        <v>207</v>
      </c>
      <c r="C56" s="1">
        <v>55</v>
      </c>
      <c r="D56" s="1" t="s">
        <v>224</v>
      </c>
      <c r="E56" s="1" t="s">
        <v>99</v>
      </c>
      <c r="F56" s="1" t="s">
        <v>41</v>
      </c>
      <c r="G56" s="1" t="s">
        <v>67</v>
      </c>
      <c r="H56" s="2" t="s">
        <v>78</v>
      </c>
      <c r="I56" s="1" t="s">
        <v>60</v>
      </c>
      <c r="J56" s="1" t="str">
        <f>VLOOKUP($C56,'BP LookUps'!$AO$4:$BQ$76,21,FALSE)</f>
        <v>100-100-100</v>
      </c>
      <c r="K56" s="1" t="str">
        <f>VLOOKUP($C56,'BP LookUps'!$AO$4:$BQ$76,9,FALSE)</f>
        <v>17-0-21</v>
      </c>
      <c r="L56" s="1" t="str">
        <f>VLOOKUP($C56,'BP LookUps'!$AO$4:$BQ$76,5,FALSE)</f>
        <v>14-0-18</v>
      </c>
      <c r="M56" s="1" t="str">
        <f>VLOOKUP($C56,'BP LookUps'!$AO$4:$BQ$76,25,FALSE)</f>
        <v>NA-NA-NA</v>
      </c>
      <c r="N56" s="1" t="str">
        <f>VLOOKUP($C56,'BP LookUps'!$AO$4:$BQ$76,29,FALSE)</f>
        <v>2-NA-2</v>
      </c>
      <c r="O56" s="1" t="str">
        <f>VLOOKUP($C56,'BP LookUps'!$AO$4:$BQ$76,17,FALSE)</f>
        <v>1-1-1</v>
      </c>
      <c r="P56" s="1" t="str">
        <f>VLOOKUP($C56,'BP LookUps'!$AO$4:$BQ$76,13,FALSE)</f>
        <v>1-1-1</v>
      </c>
    </row>
    <row r="57" spans="1:16" x14ac:dyDescent="0.3">
      <c r="A57" s="1" t="s">
        <v>12</v>
      </c>
      <c r="B57" s="3" t="s">
        <v>208</v>
      </c>
      <c r="C57" s="1">
        <v>56</v>
      </c>
      <c r="D57" s="1" t="s">
        <v>225</v>
      </c>
      <c r="E57" s="1" t="s">
        <v>99</v>
      </c>
      <c r="F57" s="1" t="s">
        <v>42</v>
      </c>
      <c r="G57" s="1" t="s">
        <v>67</v>
      </c>
      <c r="H57" s="2" t="s">
        <v>1</v>
      </c>
      <c r="I57" s="1" t="s">
        <v>61</v>
      </c>
      <c r="J57" s="1" t="str">
        <f>VLOOKUP($C57,'BP LookUps'!$AO$4:$BQ$76,21,FALSE)</f>
        <v>480-480-480</v>
      </c>
      <c r="K57" s="1" t="str">
        <f>VLOOKUP($C57,'BP LookUps'!$AO$4:$BQ$76,9,FALSE)</f>
        <v>973-1-3019</v>
      </c>
      <c r="L57" s="1" t="str">
        <f>VLOOKUP($C57,'BP LookUps'!$AO$4:$BQ$76,5,FALSE)</f>
        <v>728-1-2369</v>
      </c>
      <c r="M57" s="1" t="str">
        <f>VLOOKUP($C57,'BP LookUps'!$AO$4:$BQ$76,25,FALSE)</f>
        <v>6.5562-1.1723-1.1723</v>
      </c>
      <c r="N57" s="1" t="str">
        <f>VLOOKUP($C57,'BP LookUps'!$AO$4:$BQ$76,29,FALSE)</f>
        <v>NA-2-NA</v>
      </c>
      <c r="O57" s="1" t="str">
        <f>VLOOKUP($C57,'BP LookUps'!$AO$4:$BQ$76,17,FALSE)</f>
        <v>1-1-1</v>
      </c>
      <c r="P57" s="1" t="str">
        <f>VLOOKUP($C57,'BP LookUps'!$AO$4:$BQ$76,13,FALSE)</f>
        <v>1-1-1</v>
      </c>
    </row>
    <row r="58" spans="1:16" x14ac:dyDescent="0.3">
      <c r="A58" s="1" t="s">
        <v>11</v>
      </c>
      <c r="B58" s="3" t="s">
        <v>209</v>
      </c>
      <c r="C58" s="1">
        <v>57</v>
      </c>
      <c r="D58" s="1" t="s">
        <v>225</v>
      </c>
      <c r="E58" s="1" t="s">
        <v>99</v>
      </c>
      <c r="F58" s="1" t="s">
        <v>42</v>
      </c>
      <c r="G58" s="1" t="s">
        <v>67</v>
      </c>
      <c r="H58" s="2" t="s">
        <v>86</v>
      </c>
      <c r="I58" s="1" t="s">
        <v>62</v>
      </c>
      <c r="J58" s="1" t="str">
        <f>VLOOKUP($C58,'BP LookUps'!$AO$4:$BQ$76,21,FALSE)</f>
        <v>480-480-480</v>
      </c>
      <c r="K58" s="1" t="str">
        <f>VLOOKUP($C58,'BP LookUps'!$AO$4:$BQ$76,9,FALSE)</f>
        <v>702-995-5946</v>
      </c>
      <c r="L58" s="1" t="str">
        <f>VLOOKUP($C58,'BP LookUps'!$AO$4:$BQ$76,5,FALSE)</f>
        <v>535-741-4427</v>
      </c>
      <c r="M58" s="1" t="str">
        <f>VLOOKUP($C58,'BP LookUps'!$AO$4:$BQ$76,25,FALSE)</f>
        <v>1.531-0.6061-0.6061</v>
      </c>
      <c r="N58" s="1" t="str">
        <f>VLOOKUP($C58,'BP LookUps'!$AO$4:$BQ$76,29,FALSE)</f>
        <v>NA-NA-NA</v>
      </c>
      <c r="O58" s="1" t="str">
        <f>VLOOKUP($C58,'BP LookUps'!$AO$4:$BQ$76,17,FALSE)</f>
        <v>1-1-1</v>
      </c>
      <c r="P58" s="1" t="str">
        <f>VLOOKUP($C58,'BP LookUps'!$AO$4:$BQ$76,13,FALSE)</f>
        <v>1-1-1</v>
      </c>
    </row>
    <row r="59" spans="1:16" x14ac:dyDescent="0.3">
      <c r="A59" s="1" t="s">
        <v>159</v>
      </c>
      <c r="B59" s="3" t="s">
        <v>210</v>
      </c>
      <c r="C59" s="1">
        <v>58</v>
      </c>
      <c r="D59" s="1" t="s">
        <v>225</v>
      </c>
      <c r="E59" s="1" t="s">
        <v>99</v>
      </c>
      <c r="F59" s="1" t="s">
        <v>41</v>
      </c>
      <c r="G59" s="1" t="s">
        <v>67</v>
      </c>
      <c r="H59" s="2" t="s">
        <v>77</v>
      </c>
      <c r="I59" s="1" t="s">
        <v>63</v>
      </c>
      <c r="J59" s="1" t="str">
        <f>VLOOKUP($C59,'BP LookUps'!$AO$4:$BQ$76,21,FALSE)</f>
        <v>100-100-100</v>
      </c>
      <c r="K59" s="1" t="str">
        <f>VLOOKUP($C59,'BP LookUps'!$AO$4:$BQ$76,9,FALSE)</f>
        <v>4-0-30</v>
      </c>
      <c r="L59" s="1" t="str">
        <f>VLOOKUP($C59,'BP LookUps'!$AO$4:$BQ$76,5,FALSE)</f>
        <v>3-0-17</v>
      </c>
      <c r="M59" s="1" t="str">
        <f>VLOOKUP($C59,'BP LookUps'!$AO$4:$BQ$76,25,FALSE)</f>
        <v>NA-NA-NA</v>
      </c>
      <c r="N59" s="1" t="str">
        <f>VLOOKUP($C59,'BP LookUps'!$AO$4:$BQ$76,29,FALSE)</f>
        <v>2-NA-2</v>
      </c>
      <c r="O59" s="1" t="str">
        <f>VLOOKUP($C59,'BP LookUps'!$AO$4:$BQ$76,17,FALSE)</f>
        <v>1-1-1</v>
      </c>
      <c r="P59" s="1" t="str">
        <f>VLOOKUP($C59,'BP LookUps'!$AO$4:$BQ$76,13,FALSE)</f>
        <v>1-1-1</v>
      </c>
    </row>
    <row r="60" spans="1:16" x14ac:dyDescent="0.3">
      <c r="A60" s="1" t="s">
        <v>160</v>
      </c>
      <c r="B60" s="3" t="s">
        <v>211</v>
      </c>
      <c r="C60" s="1">
        <v>59</v>
      </c>
      <c r="D60" s="1" t="s">
        <v>224</v>
      </c>
      <c r="E60" s="1" t="s">
        <v>99</v>
      </c>
      <c r="F60" s="1" t="s">
        <v>41</v>
      </c>
      <c r="G60" s="1" t="s">
        <v>67</v>
      </c>
      <c r="H60" s="2" t="s">
        <v>77</v>
      </c>
      <c r="I60" s="1" t="s">
        <v>63</v>
      </c>
      <c r="J60" s="1" t="str">
        <f>VLOOKUP($C60,'BP LookUps'!$AO$4:$BQ$76,21,FALSE)</f>
        <v>100-100-100</v>
      </c>
      <c r="K60" s="1" t="str">
        <f>VLOOKUP($C60,'BP LookUps'!$AO$4:$BQ$76,9,FALSE)</f>
        <v>4-0-30</v>
      </c>
      <c r="L60" s="1" t="str">
        <f>VLOOKUP($C60,'BP LookUps'!$AO$4:$BQ$76,5,FALSE)</f>
        <v>3-0-17</v>
      </c>
      <c r="M60" s="1" t="str">
        <f>VLOOKUP($C60,'BP LookUps'!$AO$4:$BQ$76,25,FALSE)</f>
        <v>NA-NA-NA</v>
      </c>
      <c r="N60" s="1" t="str">
        <f>VLOOKUP($C60,'BP LookUps'!$AO$4:$BQ$76,29,FALSE)</f>
        <v>2-NA-2</v>
      </c>
      <c r="O60" s="1" t="str">
        <f>VLOOKUP($C60,'BP LookUps'!$AO$4:$BQ$76,17,FALSE)</f>
        <v>1-1-1</v>
      </c>
      <c r="P60" s="1" t="str">
        <f>VLOOKUP($C60,'BP LookUps'!$AO$4:$BQ$76,13,FALSE)</f>
        <v>1-1-1</v>
      </c>
    </row>
    <row r="61" spans="1:16" x14ac:dyDescent="0.3">
      <c r="A61" s="1" t="s">
        <v>161</v>
      </c>
      <c r="B61" s="3" t="s">
        <v>212</v>
      </c>
      <c r="C61" s="1">
        <v>60</v>
      </c>
      <c r="D61" s="1" t="s">
        <v>225</v>
      </c>
      <c r="E61" s="1" t="s">
        <v>99</v>
      </c>
      <c r="F61" s="1" t="s">
        <v>42</v>
      </c>
      <c r="G61" s="1" t="s">
        <v>67</v>
      </c>
      <c r="H61" s="2" t="s">
        <v>97</v>
      </c>
      <c r="I61" s="1" t="s">
        <v>10</v>
      </c>
      <c r="J61" s="1" t="str">
        <f>VLOOKUP($C61,'BP LookUps'!$AO$4:$BQ$76,21,FALSE)</f>
        <v>480-480-480</v>
      </c>
      <c r="K61" s="1" t="str">
        <f>VLOOKUP($C61,'BP LookUps'!$AO$4:$BQ$76,9,FALSE)</f>
        <v>1-0-779</v>
      </c>
      <c r="L61" s="1" t="str">
        <f>VLOOKUP($C61,'BP LookUps'!$AO$4:$BQ$76,5,FALSE)</f>
        <v>1-0-604</v>
      </c>
      <c r="M61" s="1" t="str">
        <f>VLOOKUP($C61,'BP LookUps'!$AO$4:$BQ$76,25,FALSE)</f>
        <v>1.6717-NA-1.6717</v>
      </c>
      <c r="N61" s="1" t="str">
        <f>VLOOKUP($C61,'BP LookUps'!$AO$4:$BQ$76,29,FALSE)</f>
        <v>2-NA-2</v>
      </c>
      <c r="O61" s="1" t="str">
        <f>VLOOKUP($C61,'BP LookUps'!$AO$4:$BQ$76,17,FALSE)</f>
        <v>1-1-1</v>
      </c>
      <c r="P61" s="1" t="str">
        <f>VLOOKUP($C61,'BP LookUps'!$AO$4:$BQ$76,13,FALSE)</f>
        <v>1-1-1</v>
      </c>
    </row>
    <row r="62" spans="1:16" x14ac:dyDescent="0.3">
      <c r="A62" s="1" t="s">
        <v>162</v>
      </c>
      <c r="B62" s="3" t="s">
        <v>213</v>
      </c>
      <c r="C62" s="1">
        <v>61</v>
      </c>
      <c r="D62" s="1" t="s">
        <v>224</v>
      </c>
      <c r="E62" s="1" t="s">
        <v>99</v>
      </c>
      <c r="F62" s="1" t="s">
        <v>41</v>
      </c>
      <c r="G62" s="1" t="s">
        <v>67</v>
      </c>
      <c r="H62" s="2" t="s">
        <v>97</v>
      </c>
      <c r="I62" s="1" t="s">
        <v>10</v>
      </c>
      <c r="J62" s="1" t="str">
        <f>VLOOKUP($C62,'BP LookUps'!$AO$4:$BQ$76,21,FALSE)</f>
        <v>100-100-100</v>
      </c>
      <c r="K62" s="1" t="str">
        <f>VLOOKUP($C62,'BP LookUps'!$AO$4:$BQ$76,9,FALSE)</f>
        <v>10-0-544</v>
      </c>
      <c r="L62" s="1" t="str">
        <f>VLOOKUP($C62,'BP LookUps'!$AO$4:$BQ$76,5,FALSE)</f>
        <v>8-0-413</v>
      </c>
      <c r="M62" s="1" t="str">
        <f>VLOOKUP($C62,'BP LookUps'!$AO$4:$BQ$76,25,FALSE)</f>
        <v>NA-NA-NA</v>
      </c>
      <c r="N62" s="1" t="str">
        <f>VLOOKUP($C62,'BP LookUps'!$AO$4:$BQ$76,29,FALSE)</f>
        <v>2-NA-NA</v>
      </c>
      <c r="O62" s="1" t="str">
        <f>VLOOKUP($C62,'BP LookUps'!$AO$4:$BQ$76,17,FALSE)</f>
        <v>1-1-1</v>
      </c>
      <c r="P62" s="1" t="str">
        <f>VLOOKUP($C62,'BP LookUps'!$AO$4:$BQ$76,13,FALSE)</f>
        <v>1-1-1</v>
      </c>
    </row>
    <row r="63" spans="1:16" x14ac:dyDescent="0.3">
      <c r="A63" s="1" t="s">
        <v>163</v>
      </c>
      <c r="B63" s="3" t="s">
        <v>214</v>
      </c>
      <c r="C63" s="1">
        <v>62</v>
      </c>
      <c r="D63" s="1" t="s">
        <v>225</v>
      </c>
      <c r="E63" s="1" t="s">
        <v>99</v>
      </c>
      <c r="F63" s="1" t="s">
        <v>42</v>
      </c>
      <c r="G63" s="1" t="s">
        <v>67</v>
      </c>
      <c r="H63" s="2" t="s">
        <v>76</v>
      </c>
      <c r="I63" s="1" t="s">
        <v>8</v>
      </c>
      <c r="J63" s="1" t="str">
        <f>VLOOKUP($C63,'BP LookUps'!$AO$4:$BQ$76,21,FALSE)</f>
        <v>100-100-100</v>
      </c>
      <c r="K63" s="1" t="str">
        <f>VLOOKUP($C63,'BP LookUps'!$AO$4:$BQ$76,9,FALSE)</f>
        <v>0-0-402</v>
      </c>
      <c r="L63" s="1" t="str">
        <f>VLOOKUP($C63,'BP LookUps'!$AO$4:$BQ$76,5,FALSE)</f>
        <v>1-0-284</v>
      </c>
      <c r="M63" s="1" t="str">
        <f>VLOOKUP($C63,'BP LookUps'!$AO$4:$BQ$76,25,FALSE)</f>
        <v>2.0199-NA-2.0199</v>
      </c>
      <c r="N63" s="1" t="str">
        <f>VLOOKUP($C63,'BP LookUps'!$AO$4:$BQ$76,29,FALSE)</f>
        <v>2-NA-2</v>
      </c>
      <c r="O63" s="1" t="str">
        <f>VLOOKUP($C63,'BP LookUps'!$AO$4:$BQ$76,17,FALSE)</f>
        <v>1-1-1</v>
      </c>
      <c r="P63" s="1" t="str">
        <f>VLOOKUP($C63,'BP LookUps'!$AO$4:$BQ$76,13,FALSE)</f>
        <v>1-1-1</v>
      </c>
    </row>
    <row r="64" spans="1:16" x14ac:dyDescent="0.3">
      <c r="A64" s="1" t="s">
        <v>9</v>
      </c>
      <c r="B64" s="3" t="s">
        <v>215</v>
      </c>
      <c r="C64" s="1">
        <v>63</v>
      </c>
      <c r="D64" s="1" t="s">
        <v>224</v>
      </c>
      <c r="E64" s="1" t="s">
        <v>99</v>
      </c>
      <c r="F64" s="1" t="s">
        <v>41</v>
      </c>
      <c r="G64" s="1" t="s">
        <v>67</v>
      </c>
      <c r="H64" s="2" t="s">
        <v>76</v>
      </c>
      <c r="I64" s="1" t="s">
        <v>8</v>
      </c>
      <c r="J64" s="1" t="str">
        <f>VLOOKUP($C64,'BP LookUps'!$AO$4:$BQ$76,21,FALSE)</f>
        <v>100-100-100</v>
      </c>
      <c r="K64" s="1" t="str">
        <f>VLOOKUP($C64,'BP LookUps'!$AO$4:$BQ$76,9,FALSE)</f>
        <v>1-0-3016</v>
      </c>
      <c r="L64" s="1" t="str">
        <f>VLOOKUP($C64,'BP LookUps'!$AO$4:$BQ$76,5,FALSE)</f>
        <v>1-0-2648</v>
      </c>
      <c r="M64" s="1" t="str">
        <f>VLOOKUP($C64,'BP LookUps'!$AO$4:$BQ$76,25,FALSE)</f>
        <v>NA-NA-NA</v>
      </c>
      <c r="N64" s="1" t="str">
        <f>VLOOKUP($C64,'BP LookUps'!$AO$4:$BQ$76,29,FALSE)</f>
        <v>2-NA-NA</v>
      </c>
      <c r="O64" s="1" t="str">
        <f>VLOOKUP($C64,'BP LookUps'!$AO$4:$BQ$76,17,FALSE)</f>
        <v>1-1-1</v>
      </c>
      <c r="P64" s="1" t="str">
        <f>VLOOKUP($C64,'BP LookUps'!$AO$4:$BQ$76,13,FALSE)</f>
        <v>1-1-1</v>
      </c>
    </row>
    <row r="65" spans="1:16" x14ac:dyDescent="0.3">
      <c r="A65" s="1" t="s">
        <v>164</v>
      </c>
      <c r="B65" s="3" t="s">
        <v>216</v>
      </c>
      <c r="C65" s="1">
        <v>64</v>
      </c>
      <c r="D65" s="1" t="s">
        <v>225</v>
      </c>
      <c r="E65" s="1" t="s">
        <v>99</v>
      </c>
      <c r="F65" s="1" t="s">
        <v>42</v>
      </c>
      <c r="G65" s="1" t="s">
        <v>67</v>
      </c>
      <c r="H65" s="2" t="s">
        <v>85</v>
      </c>
      <c r="I65" s="1" t="s">
        <v>64</v>
      </c>
      <c r="J65" s="1" t="str">
        <f>VLOOKUP($C65,'BP LookUps'!$AO$4:$BQ$76,21,FALSE)</f>
        <v>480-480-480</v>
      </c>
      <c r="K65" s="1" t="str">
        <f>VLOOKUP($C65,'BP LookUps'!$AO$4:$BQ$76,9,FALSE)</f>
        <v>614-0-1181</v>
      </c>
      <c r="L65" s="1" t="str">
        <f>VLOOKUP($C65,'BP LookUps'!$AO$4:$BQ$76,5,FALSE)</f>
        <v>425-1-785</v>
      </c>
      <c r="M65" s="1" t="str">
        <f>VLOOKUP($C65,'BP LookUps'!$AO$4:$BQ$76,25,FALSE)</f>
        <v>1.0865-1.0865-1.7111</v>
      </c>
      <c r="N65" s="1" t="str">
        <f>VLOOKUP($C65,'BP LookUps'!$AO$4:$BQ$76,29,FALSE)</f>
        <v>NA-2-2</v>
      </c>
      <c r="O65" s="1" t="str">
        <f>VLOOKUP($C65,'BP LookUps'!$AO$4:$BQ$76,17,FALSE)</f>
        <v>1-1-1</v>
      </c>
      <c r="P65" s="1" t="str">
        <f>VLOOKUP($C65,'BP LookUps'!$AO$4:$BQ$76,13,FALSE)</f>
        <v>1-1-1</v>
      </c>
    </row>
    <row r="66" spans="1:16" x14ac:dyDescent="0.3">
      <c r="A66" s="1" t="s">
        <v>7</v>
      </c>
      <c r="B66" s="3" t="s">
        <v>217</v>
      </c>
      <c r="C66" s="1">
        <v>65</v>
      </c>
      <c r="D66" s="1" t="s">
        <v>225</v>
      </c>
      <c r="E66" s="1" t="s">
        <v>99</v>
      </c>
      <c r="F66" s="1" t="s">
        <v>41</v>
      </c>
      <c r="G66" s="1" t="s">
        <v>67</v>
      </c>
      <c r="H66" s="2" t="s">
        <v>84</v>
      </c>
      <c r="I66" s="1" t="s">
        <v>64</v>
      </c>
      <c r="J66" s="1" t="str">
        <f>VLOOKUP($C66,'BP LookUps'!$AO$4:$BQ$76,21,FALSE)</f>
        <v>100-100-100</v>
      </c>
      <c r="K66" s="1" t="str">
        <f>VLOOKUP($C66,'BP LookUps'!$AO$4:$BQ$76,9,FALSE)</f>
        <v>1-0-3060</v>
      </c>
      <c r="L66" s="1" t="str">
        <f>VLOOKUP($C66,'BP LookUps'!$AO$4:$BQ$76,5,FALSE)</f>
        <v>1-0-2694</v>
      </c>
      <c r="M66" s="1" t="str">
        <f>VLOOKUP($C66,'BP LookUps'!$AO$4:$BQ$76,25,FALSE)</f>
        <v>NA-NA-NA</v>
      </c>
      <c r="N66" s="1" t="str">
        <f>VLOOKUP($C66,'BP LookUps'!$AO$4:$BQ$76,29,FALSE)</f>
        <v>2-NA-NA</v>
      </c>
      <c r="O66" s="1" t="str">
        <f>VLOOKUP($C66,'BP LookUps'!$AO$4:$BQ$76,17,FALSE)</f>
        <v>1-1-1</v>
      </c>
      <c r="P66" s="1" t="str">
        <f>VLOOKUP($C66,'BP LookUps'!$AO$4:$BQ$76,13,FALSE)</f>
        <v>1-1-1</v>
      </c>
    </row>
    <row r="67" spans="1:16" x14ac:dyDescent="0.3">
      <c r="A67" s="1" t="s">
        <v>6</v>
      </c>
      <c r="B67" s="3" t="s">
        <v>218</v>
      </c>
      <c r="C67" s="1">
        <v>66</v>
      </c>
      <c r="D67" s="1" t="s">
        <v>224</v>
      </c>
      <c r="E67" s="1" t="s">
        <v>99</v>
      </c>
      <c r="F67" s="1" t="s">
        <v>41</v>
      </c>
      <c r="G67" s="1" t="s">
        <v>67</v>
      </c>
      <c r="H67" s="2" t="s">
        <v>84</v>
      </c>
      <c r="I67" s="1" t="s">
        <v>64</v>
      </c>
      <c r="J67" s="1" t="str">
        <f>VLOOKUP($C67,'BP LookUps'!$AO$4:$BQ$76,21,FALSE)</f>
        <v>100-100-100</v>
      </c>
      <c r="K67" s="1" t="str">
        <f>VLOOKUP($C67,'BP LookUps'!$AO$4:$BQ$76,9,FALSE)</f>
        <v>1-0-3060</v>
      </c>
      <c r="L67" s="1" t="str">
        <f>VLOOKUP($C67,'BP LookUps'!$AO$4:$BQ$76,5,FALSE)</f>
        <v>1-0-2694</v>
      </c>
      <c r="M67" s="1" t="str">
        <f>VLOOKUP($C67,'BP LookUps'!$AO$4:$BQ$76,25,FALSE)</f>
        <v>NA-NA-NA</v>
      </c>
      <c r="N67" s="1" t="str">
        <f>VLOOKUP($C67,'BP LookUps'!$AO$4:$BQ$76,29,FALSE)</f>
        <v>2-NA-2</v>
      </c>
      <c r="O67" s="1" t="str">
        <f>VLOOKUP($C67,'BP LookUps'!$AO$4:$BQ$76,17,FALSE)</f>
        <v>1-1-1</v>
      </c>
      <c r="P67" s="1" t="str">
        <f>VLOOKUP($C67,'BP LookUps'!$AO$4:$BQ$76,13,FALSE)</f>
        <v>1-1-1</v>
      </c>
    </row>
    <row r="68" spans="1:16" x14ac:dyDescent="0.3">
      <c r="A68" s="1" t="s">
        <v>165</v>
      </c>
      <c r="B68" s="3" t="s">
        <v>219</v>
      </c>
      <c r="C68" s="1">
        <v>67</v>
      </c>
      <c r="D68" s="1" t="s">
        <v>225</v>
      </c>
      <c r="E68" s="1" t="s">
        <v>99</v>
      </c>
      <c r="F68" s="1" t="s">
        <v>42</v>
      </c>
      <c r="G68" s="1" t="s">
        <v>67</v>
      </c>
      <c r="H68" s="2" t="s">
        <v>95</v>
      </c>
      <c r="I68" s="1" t="s">
        <v>65</v>
      </c>
      <c r="J68" s="1" t="str">
        <f>VLOOKUP($C68,'BP LookUps'!$AO$4:$BQ$76,21,FALSE)</f>
        <v>480-480-480</v>
      </c>
      <c r="K68" s="1" t="str">
        <f>VLOOKUP($C68,'BP LookUps'!$AO$4:$BQ$76,9,FALSE)</f>
        <v>136-257-1480</v>
      </c>
      <c r="L68" s="1" t="str">
        <f>VLOOKUP($C68,'BP LookUps'!$AO$4:$BQ$76,5,FALSE)</f>
        <v>107-202-1147</v>
      </c>
      <c r="M68" s="1" t="str">
        <f>VLOOKUP($C68,'BP LookUps'!$AO$4:$BQ$76,25,FALSE)</f>
        <v>7.0514-0.3459-0.3459</v>
      </c>
      <c r="N68" s="1" t="str">
        <f>VLOOKUP($C68,'BP LookUps'!$AO$4:$BQ$76,29,FALSE)</f>
        <v>9-9-9</v>
      </c>
      <c r="O68" s="1" t="str">
        <f>VLOOKUP($C68,'BP LookUps'!$AO$4:$BQ$76,17,FALSE)</f>
        <v>1-1-1</v>
      </c>
      <c r="P68" s="1" t="str">
        <f>VLOOKUP($C68,'BP LookUps'!$AO$4:$BQ$76,13,FALSE)</f>
        <v>1-1-1</v>
      </c>
    </row>
    <row r="69" spans="1:16" x14ac:dyDescent="0.3">
      <c r="A69" s="1" t="s">
        <v>5</v>
      </c>
      <c r="B69" s="3" t="s">
        <v>5</v>
      </c>
      <c r="C69" s="1">
        <v>68</v>
      </c>
      <c r="D69" s="1" t="s">
        <v>225</v>
      </c>
      <c r="E69" s="1" t="s">
        <v>99</v>
      </c>
      <c r="F69" s="1" t="s">
        <v>41</v>
      </c>
      <c r="G69" s="1" t="s">
        <v>67</v>
      </c>
      <c r="H69" s="2" t="s">
        <v>83</v>
      </c>
      <c r="I69" s="1" t="s">
        <v>65</v>
      </c>
      <c r="J69" s="1" t="str">
        <f>VLOOKUP($C69,'BP LookUps'!$AO$4:$BQ$76,21,FALSE)</f>
        <v>100-100-100</v>
      </c>
      <c r="K69" s="1" t="str">
        <f>VLOOKUP($C69,'BP LookUps'!$AO$4:$BQ$76,9,FALSE)</f>
        <v>22-0-3142</v>
      </c>
      <c r="L69" s="1" t="str">
        <f>VLOOKUP($C69,'BP LookUps'!$AO$4:$BQ$76,5,FALSE)</f>
        <v>20-0-2895</v>
      </c>
      <c r="M69" s="1" t="str">
        <f>VLOOKUP($C69,'BP LookUps'!$AO$4:$BQ$76,25,FALSE)</f>
        <v>NA-NA-NA</v>
      </c>
      <c r="N69" s="1" t="str">
        <f>VLOOKUP($C69,'BP LookUps'!$AO$4:$BQ$76,29,FALSE)</f>
        <v>9-NA-9</v>
      </c>
      <c r="O69" s="1" t="str">
        <f>VLOOKUP($C69,'BP LookUps'!$AO$4:$BQ$76,17,FALSE)</f>
        <v>1-1-1</v>
      </c>
      <c r="P69" s="1" t="str">
        <f>VLOOKUP($C69,'BP LookUps'!$AO$4:$BQ$76,13,FALSE)</f>
        <v>1-1-1</v>
      </c>
    </row>
    <row r="70" spans="1:16" x14ac:dyDescent="0.3">
      <c r="A70" s="1" t="s">
        <v>4</v>
      </c>
      <c r="B70" s="3" t="s">
        <v>4</v>
      </c>
      <c r="C70" s="1">
        <v>69</v>
      </c>
      <c r="D70" s="1" t="s">
        <v>224</v>
      </c>
      <c r="E70" s="1" t="s">
        <v>99</v>
      </c>
      <c r="F70" s="1" t="s">
        <v>41</v>
      </c>
      <c r="G70" s="1" t="s">
        <v>67</v>
      </c>
      <c r="H70" s="2" t="s">
        <v>83</v>
      </c>
      <c r="I70" s="1" t="s">
        <v>65</v>
      </c>
      <c r="J70" s="1" t="str">
        <f>VLOOKUP($C70,'BP LookUps'!$AO$4:$BQ$76,21,FALSE)</f>
        <v>100-100-100</v>
      </c>
      <c r="K70" s="1" t="str">
        <f>VLOOKUP($C70,'BP LookUps'!$AO$4:$BQ$76,9,FALSE)</f>
        <v>22-0-3142</v>
      </c>
      <c r="L70" s="1" t="str">
        <f>VLOOKUP($C70,'BP LookUps'!$AO$4:$BQ$76,5,FALSE)</f>
        <v>20-0-2895</v>
      </c>
      <c r="M70" s="1" t="str">
        <f>VLOOKUP($C70,'BP LookUps'!$AO$4:$BQ$76,25,FALSE)</f>
        <v>NA-NA-NA</v>
      </c>
      <c r="N70" s="1" t="str">
        <f>VLOOKUP($C70,'BP LookUps'!$AO$4:$BQ$76,29,FALSE)</f>
        <v>9-NA-9</v>
      </c>
      <c r="O70" s="1" t="str">
        <f>VLOOKUP($C70,'BP LookUps'!$AO$4:$BQ$76,17,FALSE)</f>
        <v>1-1-1</v>
      </c>
      <c r="P70" s="1" t="str">
        <f>VLOOKUP($C70,'BP LookUps'!$AO$4:$BQ$76,13,FALSE)</f>
        <v>1-1-1</v>
      </c>
    </row>
    <row r="71" spans="1:16" x14ac:dyDescent="0.3">
      <c r="A71" s="1" t="s">
        <v>166</v>
      </c>
      <c r="B71" s="3" t="s">
        <v>220</v>
      </c>
      <c r="C71" s="1">
        <v>70</v>
      </c>
      <c r="D71" s="1" t="s">
        <v>225</v>
      </c>
      <c r="E71" s="1" t="s">
        <v>99</v>
      </c>
      <c r="F71" s="1" t="s">
        <v>41</v>
      </c>
      <c r="G71" s="1" t="s">
        <v>67</v>
      </c>
      <c r="H71" s="2" t="s">
        <v>75</v>
      </c>
      <c r="I71" s="1" t="s">
        <v>3</v>
      </c>
      <c r="J71" s="1" t="str">
        <f>VLOOKUP($C71,'BP LookUps'!$AO$4:$BQ$76,21,FALSE)</f>
        <v>100-100-100</v>
      </c>
      <c r="K71" s="1" t="str">
        <f>VLOOKUP($C71,'BP LookUps'!$AO$4:$BQ$76,9,FALSE)</f>
        <v>12-0-2188</v>
      </c>
      <c r="L71" s="1" t="str">
        <f>VLOOKUP($C71,'BP LookUps'!$AO$4:$BQ$76,5,FALSE)</f>
        <v>11-0-2105</v>
      </c>
      <c r="M71" s="1" t="str">
        <f>VLOOKUP($C71,'BP LookUps'!$AO$4:$BQ$76,25,FALSE)</f>
        <v>NA-NA-NA</v>
      </c>
      <c r="N71" s="1" t="str">
        <f>VLOOKUP($C71,'BP LookUps'!$AO$4:$BQ$76,29,FALSE)</f>
        <v>9-NA-9</v>
      </c>
      <c r="O71" s="1" t="str">
        <f>VLOOKUP($C71,'BP LookUps'!$AO$4:$BQ$76,17,FALSE)</f>
        <v>1-1-1</v>
      </c>
      <c r="P71" s="1" t="str">
        <f>VLOOKUP($C71,'BP LookUps'!$AO$4:$BQ$76,13,FALSE)</f>
        <v>1-1-1</v>
      </c>
    </row>
    <row r="72" spans="1:16" x14ac:dyDescent="0.3">
      <c r="A72" s="1" t="s">
        <v>167</v>
      </c>
      <c r="B72" s="3" t="s">
        <v>221</v>
      </c>
      <c r="C72" s="1">
        <v>71</v>
      </c>
      <c r="D72" s="1" t="s">
        <v>224</v>
      </c>
      <c r="E72" s="1" t="s">
        <v>99</v>
      </c>
      <c r="F72" s="1" t="s">
        <v>41</v>
      </c>
      <c r="G72" s="1" t="s">
        <v>67</v>
      </c>
      <c r="H72" s="2" t="s">
        <v>75</v>
      </c>
      <c r="I72" s="1" t="s">
        <v>3</v>
      </c>
      <c r="J72" s="1" t="str">
        <f>VLOOKUP($C72,'BP LookUps'!$AO$4:$BQ$76,21,FALSE)</f>
        <v>100-100-100</v>
      </c>
      <c r="K72" s="1" t="str">
        <f>VLOOKUP($C72,'BP LookUps'!$AO$4:$BQ$76,9,FALSE)</f>
        <v>12-0-2188</v>
      </c>
      <c r="L72" s="1" t="str">
        <f>VLOOKUP($C72,'BP LookUps'!$AO$4:$BQ$76,5,FALSE)</f>
        <v>11-0-2105</v>
      </c>
      <c r="M72" s="1" t="str">
        <f>VLOOKUP($C72,'BP LookUps'!$AO$4:$BQ$76,25,FALSE)</f>
        <v>NA-NA-NA</v>
      </c>
      <c r="N72" s="1" t="str">
        <f>VLOOKUP($C72,'BP LookUps'!$AO$4:$BQ$76,29,FALSE)</f>
        <v>9-NA-9</v>
      </c>
      <c r="O72" s="1" t="str">
        <f>VLOOKUP($C72,'BP LookUps'!$AO$4:$BQ$76,17,FALSE)</f>
        <v>1-1-1</v>
      </c>
      <c r="P72" s="1" t="str">
        <f>VLOOKUP($C72,'BP LookUps'!$AO$4:$BQ$76,13,FALSE)</f>
        <v>1-1-1</v>
      </c>
    </row>
    <row r="73" spans="1:16" x14ac:dyDescent="0.3">
      <c r="A73" s="1" t="s">
        <v>168</v>
      </c>
      <c r="B73" s="3" t="s">
        <v>2</v>
      </c>
      <c r="C73" s="1">
        <v>72</v>
      </c>
      <c r="D73" s="1" t="s">
        <v>225</v>
      </c>
      <c r="E73" s="1" t="s">
        <v>99</v>
      </c>
      <c r="F73" s="1" t="s">
        <v>42</v>
      </c>
      <c r="G73" s="1" t="s">
        <v>67</v>
      </c>
      <c r="H73" s="2" t="s">
        <v>96</v>
      </c>
      <c r="K73" s="1" t="e">
        <f>VLOOKUP($C73,'BP LookUps'!$AO$4:$BQ$76,9,FALSE)</f>
        <v>#N/A</v>
      </c>
      <c r="L73" s="1" t="e">
        <f>VLOOKUP($C73,'BP LookUps'!$AO$4:$BQ$76,5,FALSE)</f>
        <v>#N/A</v>
      </c>
      <c r="M73" s="1" t="str">
        <f>VLOOKUP($C73,'BP LookUps'!$AO$4:$BQ$76,25,FALSE)</f>
        <v>NA-NA-NA</v>
      </c>
      <c r="N73" s="1" t="str">
        <f>VLOOKUP($C73,'BP LookUps'!$AO$4:$BQ$76,29,FALSE)</f>
        <v>NA-NA-NA</v>
      </c>
      <c r="O73" s="1" t="e">
        <f>VLOOKUP($C73,'BP LookUps'!$AO$4:$BQ$76,17,FALSE)</f>
        <v>#N/A</v>
      </c>
      <c r="P73" s="1" t="e">
        <f>VLOOKUP($C73,'BP LookUps'!$AO$4:$BQ$76,13,FALSE)</f>
        <v>#N/A</v>
      </c>
    </row>
    <row r="74" spans="1:16" x14ac:dyDescent="0.3">
      <c r="A74" s="1" t="s">
        <v>169</v>
      </c>
      <c r="B74" s="3" t="s">
        <v>0</v>
      </c>
      <c r="C74" s="1">
        <v>73</v>
      </c>
      <c r="D74" s="1" t="s">
        <v>223</v>
      </c>
      <c r="E74" s="1" t="s">
        <v>99</v>
      </c>
      <c r="F74" s="1" t="s">
        <v>41</v>
      </c>
      <c r="G74" s="1" t="s">
        <v>67</v>
      </c>
      <c r="H74" s="2" t="s">
        <v>94</v>
      </c>
      <c r="K74" s="1" t="e">
        <f>VLOOKUP($C74,'BP LookUps'!$AO$4:$BQ$76,9,FALSE)</f>
        <v>#N/A</v>
      </c>
      <c r="L74" s="1" t="e">
        <f>VLOOKUP($C74,'BP LookUps'!$AO$4:$BQ$76,5,FALSE)</f>
        <v>#N/A</v>
      </c>
      <c r="M74" s="1" t="str">
        <f>VLOOKUP($C74,'BP LookUps'!$AO$4:$BQ$76,25,FALSE)</f>
        <v>NA-NA-NA</v>
      </c>
      <c r="N74" s="1" t="str">
        <f>VLOOKUP($C74,'BP LookUps'!$AO$4:$BQ$76,29,FALSE)</f>
        <v>NA-NA-NA</v>
      </c>
      <c r="O74" s="1" t="e">
        <f>VLOOKUP($C74,'BP LookUps'!$AO$4:$BQ$76,17,FALSE)</f>
        <v>#N/A</v>
      </c>
      <c r="P74" s="1" t="e">
        <f>VLOOKUP($C74,'BP LookUps'!$AO$4:$BQ$76,13,FALSE)</f>
        <v>#N/A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F000-1D59-442F-9452-88A5A002498B}">
  <dimension ref="A1:BU295"/>
  <sheetViews>
    <sheetView workbookViewId="0">
      <selection activeCell="AQ1" sqref="AQ1:BQ1"/>
    </sheetView>
  </sheetViews>
  <sheetFormatPr defaultRowHeight="14.4" x14ac:dyDescent="0.3"/>
  <cols>
    <col min="41" max="41" width="6.88671875" customWidth="1"/>
    <col min="69" max="69" width="19.33203125" customWidth="1"/>
  </cols>
  <sheetData>
    <row r="1" spans="1:73" ht="18.600000000000001" thickBot="1" x14ac:dyDescent="0.4">
      <c r="A1" t="s">
        <v>278</v>
      </c>
      <c r="AO1" s="47" t="s">
        <v>279</v>
      </c>
      <c r="AP1" s="47"/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9</v>
      </c>
      <c r="AX1">
        <v>10</v>
      </c>
      <c r="AY1">
        <v>11</v>
      </c>
      <c r="AZ1">
        <v>12</v>
      </c>
      <c r="BA1">
        <v>13</v>
      </c>
      <c r="BB1">
        <v>14</v>
      </c>
      <c r="BC1">
        <v>15</v>
      </c>
      <c r="BD1">
        <v>16</v>
      </c>
      <c r="BE1">
        <v>17</v>
      </c>
      <c r="BF1">
        <v>18</v>
      </c>
      <c r="BG1">
        <v>19</v>
      </c>
      <c r="BH1">
        <v>20</v>
      </c>
      <c r="BI1">
        <v>21</v>
      </c>
      <c r="BJ1">
        <v>22</v>
      </c>
      <c r="BK1">
        <v>23</v>
      </c>
      <c r="BL1">
        <v>24</v>
      </c>
      <c r="BM1">
        <v>25</v>
      </c>
      <c r="BN1">
        <v>26</v>
      </c>
      <c r="BO1">
        <v>27</v>
      </c>
      <c r="BP1">
        <v>28</v>
      </c>
      <c r="BQ1">
        <v>29</v>
      </c>
    </row>
    <row r="2" spans="1:73" x14ac:dyDescent="0.3">
      <c r="A2" t="s">
        <v>265</v>
      </c>
      <c r="J2" t="s">
        <v>269</v>
      </c>
      <c r="S2" t="s">
        <v>267</v>
      </c>
      <c r="Y2" t="s">
        <v>271</v>
      </c>
      <c r="AG2" t="s">
        <v>277</v>
      </c>
      <c r="AO2" s="37"/>
      <c r="AP2" s="45" t="s">
        <v>284</v>
      </c>
      <c r="AQ2" s="45"/>
      <c r="AR2" s="45"/>
      <c r="AS2" s="28"/>
      <c r="AT2" s="46" t="s">
        <v>285</v>
      </c>
      <c r="AU2" s="45"/>
      <c r="AV2" s="45"/>
      <c r="AW2" s="28"/>
      <c r="AX2" s="46" t="s">
        <v>288</v>
      </c>
      <c r="AY2" s="45"/>
      <c r="AZ2" s="45"/>
      <c r="BA2" s="28"/>
      <c r="BB2" s="46" t="s">
        <v>289</v>
      </c>
      <c r="BC2" s="45"/>
      <c r="BD2" s="45"/>
      <c r="BE2" s="28"/>
      <c r="BF2" s="46" t="s">
        <v>286</v>
      </c>
      <c r="BG2" s="45"/>
      <c r="BH2" s="45"/>
      <c r="BI2" s="36"/>
      <c r="BJ2" s="45" t="s">
        <v>287</v>
      </c>
      <c r="BK2" s="45"/>
      <c r="BL2" s="45"/>
      <c r="BM2" s="36"/>
      <c r="BN2" s="45" t="s">
        <v>277</v>
      </c>
      <c r="BO2" s="45"/>
      <c r="BP2" s="45"/>
      <c r="BQ2" s="39"/>
    </row>
    <row r="3" spans="1:73" ht="15" thickBot="1" x14ac:dyDescent="0.35">
      <c r="A3" t="s">
        <v>268</v>
      </c>
      <c r="B3" s="20" t="s">
        <v>259</v>
      </c>
      <c r="C3" s="20" t="s">
        <v>260</v>
      </c>
      <c r="D3" s="20" t="s">
        <v>261</v>
      </c>
      <c r="E3" s="20" t="s">
        <v>262</v>
      </c>
      <c r="F3" s="20" t="s">
        <v>111</v>
      </c>
      <c r="G3" s="20" t="s">
        <v>263</v>
      </c>
      <c r="H3" s="20" t="s">
        <v>264</v>
      </c>
      <c r="J3" s="24" t="s">
        <v>268</v>
      </c>
      <c r="K3" s="20" t="s">
        <v>259</v>
      </c>
      <c r="L3" s="20" t="s">
        <v>260</v>
      </c>
      <c r="M3" s="20" t="s">
        <v>261</v>
      </c>
      <c r="N3" s="20" t="s">
        <v>262</v>
      </c>
      <c r="O3" s="20" t="s">
        <v>111</v>
      </c>
      <c r="P3" s="20" t="s">
        <v>263</v>
      </c>
      <c r="Q3" s="25" t="s">
        <v>264</v>
      </c>
      <c r="S3" s="24" t="s">
        <v>268</v>
      </c>
      <c r="T3" s="22" t="s">
        <v>259</v>
      </c>
      <c r="U3" s="22" t="s">
        <v>111</v>
      </c>
      <c r="V3" s="22" t="s">
        <v>263</v>
      </c>
      <c r="W3" s="22" t="s">
        <v>266</v>
      </c>
      <c r="Y3" s="24" t="s">
        <v>268</v>
      </c>
      <c r="Z3" s="22" t="s">
        <v>259</v>
      </c>
      <c r="AA3" s="22" t="s">
        <v>111</v>
      </c>
      <c r="AB3" s="22" t="s">
        <v>263</v>
      </c>
      <c r="AC3" s="22" t="s">
        <v>270</v>
      </c>
      <c r="AF3" s="27" t="s">
        <v>268</v>
      </c>
      <c r="AG3" s="22" t="s">
        <v>259</v>
      </c>
      <c r="AH3" s="22" t="s">
        <v>272</v>
      </c>
      <c r="AI3" s="22" t="s">
        <v>273</v>
      </c>
      <c r="AJ3" s="22" t="s">
        <v>274</v>
      </c>
      <c r="AK3" s="22" t="s">
        <v>275</v>
      </c>
      <c r="AL3" s="22" t="s">
        <v>276</v>
      </c>
      <c r="AO3" s="38" t="s">
        <v>280</v>
      </c>
      <c r="AP3" s="30" t="s">
        <v>281</v>
      </c>
      <c r="AQ3" s="30" t="s">
        <v>282</v>
      </c>
      <c r="AR3" s="30" t="s">
        <v>283</v>
      </c>
      <c r="AS3" s="30" t="s">
        <v>290</v>
      </c>
      <c r="AT3" s="29" t="s">
        <v>281</v>
      </c>
      <c r="AU3" s="30" t="s">
        <v>282</v>
      </c>
      <c r="AV3" s="30" t="s">
        <v>283</v>
      </c>
      <c r="AW3" s="30" t="s">
        <v>290</v>
      </c>
      <c r="AX3" s="29" t="s">
        <v>281</v>
      </c>
      <c r="AY3" s="30" t="s">
        <v>282</v>
      </c>
      <c r="AZ3" s="30" t="s">
        <v>283</v>
      </c>
      <c r="BA3" s="30" t="s">
        <v>290</v>
      </c>
      <c r="BB3" s="29" t="s">
        <v>281</v>
      </c>
      <c r="BC3" s="30" t="s">
        <v>282</v>
      </c>
      <c r="BD3" s="30" t="s">
        <v>283</v>
      </c>
      <c r="BE3" s="30" t="s">
        <v>291</v>
      </c>
      <c r="BF3" s="29" t="s">
        <v>281</v>
      </c>
      <c r="BG3" s="30" t="s">
        <v>282</v>
      </c>
      <c r="BH3" s="30" t="s">
        <v>283</v>
      </c>
      <c r="BI3" s="31" t="s">
        <v>291</v>
      </c>
      <c r="BJ3" s="30" t="s">
        <v>281</v>
      </c>
      <c r="BK3" s="30" t="s">
        <v>282</v>
      </c>
      <c r="BL3" s="30" t="s">
        <v>283</v>
      </c>
      <c r="BM3" s="31" t="s">
        <v>290</v>
      </c>
      <c r="BN3" s="30" t="s">
        <v>281</v>
      </c>
      <c r="BO3" s="30" t="s">
        <v>282</v>
      </c>
      <c r="BP3" s="30" t="s">
        <v>283</v>
      </c>
      <c r="BQ3" s="31" t="s">
        <v>290</v>
      </c>
      <c r="BR3" s="1"/>
      <c r="BS3" s="1"/>
      <c r="BT3" s="1"/>
      <c r="BU3" s="1"/>
    </row>
    <row r="4" spans="1:73" x14ac:dyDescent="0.3">
      <c r="A4" t="str">
        <f>F4&amp;"-"&amp;G4</f>
        <v>1-1</v>
      </c>
      <c r="B4" s="21">
        <v>1</v>
      </c>
      <c r="C4" s="21">
        <v>2</v>
      </c>
      <c r="D4" s="21">
        <v>3945</v>
      </c>
      <c r="E4" s="21">
        <v>1</v>
      </c>
      <c r="F4" s="21">
        <v>1</v>
      </c>
      <c r="G4" s="21">
        <v>1</v>
      </c>
      <c r="H4" s="21">
        <v>1</v>
      </c>
      <c r="J4" t="str">
        <f>O4&amp;"-"&amp;P4</f>
        <v>1-1</v>
      </c>
      <c r="K4" s="21">
        <v>1</v>
      </c>
      <c r="L4" s="21">
        <v>2</v>
      </c>
      <c r="M4" s="21">
        <v>33891</v>
      </c>
      <c r="N4" s="21">
        <v>2</v>
      </c>
      <c r="O4" s="21">
        <v>1</v>
      </c>
      <c r="P4" s="21">
        <v>1</v>
      </c>
      <c r="Q4" s="26">
        <v>0.87</v>
      </c>
      <c r="S4" t="str">
        <f t="shared" ref="S4:S67" si="0">U4&amp;"-"&amp;V4</f>
        <v>1-1</v>
      </c>
      <c r="T4" s="23">
        <v>1</v>
      </c>
      <c r="U4" s="23">
        <v>1</v>
      </c>
      <c r="V4" s="23">
        <v>1</v>
      </c>
      <c r="W4" s="23">
        <v>670</v>
      </c>
      <c r="Y4" t="str">
        <f t="shared" ref="Y4:Y67" si="1">AA4&amp;"-"&amp;AB4</f>
        <v>1-1</v>
      </c>
      <c r="Z4" s="23">
        <v>896</v>
      </c>
      <c r="AA4" s="23">
        <v>1</v>
      </c>
      <c r="AB4" s="23">
        <v>1</v>
      </c>
      <c r="AC4" s="23">
        <v>0.30499999999999999</v>
      </c>
      <c r="AD4">
        <f>ROUND(AC4,4)</f>
        <v>0.30499999999999999</v>
      </c>
      <c r="AF4" t="str">
        <f>AK4&amp;"-"&amp;AL4</f>
        <v>3-2</v>
      </c>
      <c r="AG4" s="23">
        <v>698</v>
      </c>
      <c r="AH4" s="23">
        <v>1</v>
      </c>
      <c r="AI4" s="23">
        <v>3</v>
      </c>
      <c r="AJ4" s="23">
        <v>1</v>
      </c>
      <c r="AK4" s="23">
        <v>3</v>
      </c>
      <c r="AL4" s="23">
        <v>2</v>
      </c>
      <c r="AO4" s="40">
        <v>1</v>
      </c>
      <c r="AP4" s="35">
        <f>ROUND(VLOOKUP($AO4&amp;"-"&amp;"1", $A$4:$H$298,4,FALSE),0)</f>
        <v>3945</v>
      </c>
      <c r="AQ4" s="35">
        <f>ROUND(VLOOKUP($AO4&amp;"-"&amp;"2", $A$4:$H$298,4,FALSE),0)</f>
        <v>2699</v>
      </c>
      <c r="AR4" s="35">
        <f>ROUND(VLOOKUP($AO4&amp;"-"&amp;"3", $A$4:$H$298,4,FALSE),0)</f>
        <v>13626</v>
      </c>
      <c r="AS4" s="35" t="str">
        <f>AP4&amp;"-"&amp;AQ4&amp;"-"&amp;AR4</f>
        <v>3945-2699-13626</v>
      </c>
      <c r="AT4" s="19">
        <f>ROUND(VLOOKUP($AO4&amp;"-"&amp;"1", $J$4:$Q$298,4,FALSE),0)</f>
        <v>33891</v>
      </c>
      <c r="AU4" s="35">
        <f>ROUND(VLOOKUP($AO4&amp;"-"&amp;"2", $J$4:$Q$298,4,FALSE),0)</f>
        <v>23774</v>
      </c>
      <c r="AV4" s="35">
        <f>ROUND(VLOOKUP($AO4&amp;"-"&amp;"3", $J$4:$Q$298,4,FALSE),0)</f>
        <v>120948</v>
      </c>
      <c r="AW4" s="35" t="str">
        <f>AT4&amp;"-"&amp;AU4&amp;"-"&amp;AV4</f>
        <v>33891-23774-120948</v>
      </c>
      <c r="AX4" s="19">
        <f>ROUND(VLOOKUP($AO4&amp;"-"&amp;"1", $A$4:$H$298,8,FALSE),3)</f>
        <v>1</v>
      </c>
      <c r="AY4" s="35">
        <f>ROUND(VLOOKUP($AO4&amp;"-"&amp;"2", $A$4:$H$298,8,FALSE),3)</f>
        <v>1</v>
      </c>
      <c r="AZ4" s="35">
        <f>ROUND(VLOOKUP($AO4&amp;"-"&amp;"3", $A$4:$H$298,8,FALSE),3)</f>
        <v>1</v>
      </c>
      <c r="BA4" s="35" t="str">
        <f>AX4&amp;"-"&amp;AY4&amp;"-"&amp;AZ4</f>
        <v>1-1-1</v>
      </c>
      <c r="BB4" s="19">
        <f>ROUND(VLOOKUP($AO4&amp;"-"&amp;"1", $J$4:$Q$298,8,FALSE),3)</f>
        <v>0.87</v>
      </c>
      <c r="BC4" s="35">
        <f>ROUND(VLOOKUP($AO4&amp;"-"&amp;"2", $J$4:$Q$298,8,FALSE),3)</f>
        <v>0.87</v>
      </c>
      <c r="BD4" s="35">
        <f>ROUND(VLOOKUP($AO4&amp;"-"&amp;"3", $J$4:$Q$298,8,FALSE),3)</f>
        <v>0.87</v>
      </c>
      <c r="BE4" s="35" t="str">
        <f>BB4&amp;"-"&amp;BC4&amp;"-"&amp;BD4</f>
        <v>0.87-0.87-0.87</v>
      </c>
      <c r="BF4" s="19">
        <f>VLOOKUP($AO4&amp;"-"&amp;"1", $S$4:$W$298,5,FALSE)</f>
        <v>670</v>
      </c>
      <c r="BG4" s="35">
        <f>VLOOKUP($AO4&amp;"-"&amp;"2", $S$4:$W$298,5,FALSE)</f>
        <v>670</v>
      </c>
      <c r="BH4" s="35">
        <f>VLOOKUP($AO4&amp;"-"&amp;"3", $S$4:$W$298,5,FALSE)</f>
        <v>670</v>
      </c>
      <c r="BI4" s="11" t="str">
        <f>BF4&amp;"-"&amp;BG4&amp;"-"&amp;BH4</f>
        <v>670-670-670</v>
      </c>
      <c r="BJ4" s="35">
        <f>IFERROR(IF(LEN(VLOOKUP($AO4&amp;"-"&amp;"1", $Y$4:$AC$298,5,FALSE))=0,"NA",VLOOKUP($AO4&amp;"-"&amp;"1", $Y$4:$AC$298,5,FALSE)),"NA")</f>
        <v>0.30499999999999999</v>
      </c>
      <c r="BK4" s="35">
        <f>IFERROR(IF(LEN(VLOOKUP($AO4&amp;"-"&amp;"2", $Y$4:$AC$298,5,FALSE))=0,"NA",VLOOKUP($AO4&amp;"-"&amp;"2", $Y$4:$AC$298,5,FALSE)),"NA")</f>
        <v>0.30499999999999999</v>
      </c>
      <c r="BL4" s="35">
        <f>IFERROR(IF(LEN(VLOOKUP($AO4&amp;"-"&amp;"3", $Y$4:$AC$298,5,FALSE))=0,"NA",VLOOKUP($AO4&amp;"-"&amp;"3", $Y$4:$AC$298,5,FALSE)),"NA")</f>
        <v>0.30499999999999999</v>
      </c>
      <c r="BM4" s="11" t="str">
        <f>BJ4&amp;"-"&amp;BK4&amp;"-"&amp;BL4</f>
        <v>0.305-0.305-0.305</v>
      </c>
      <c r="BN4" s="35" t="str">
        <f>IFERROR(IF(LEN(VLOOKUP($AO4&amp;"-"&amp;"1", $AF$4:$AL$298,3,FALSE))=0,"NA",VLOOKUP($AO4&amp;"-"&amp;"1", $AF$4:$AL$298,3,FALSE)),"NA")</f>
        <v>NA</v>
      </c>
      <c r="BO4" s="35" t="str">
        <f>IFERROR(IF(LEN(VLOOKUP($AO4&amp;"-"&amp;"2", $AF$4:$AL$298,3,FALSE))=0,"NA",VLOOKUP($AO4&amp;"-"&amp;"2", $AF$4:$AL$298,3,FALSE)),"NA")</f>
        <v>NA</v>
      </c>
      <c r="BP4" s="35" t="str">
        <f>IFERROR(IF(LEN(VLOOKUP($AO4&amp;"-"&amp;"3", $AF$4:$AL$298,3,FALSE))=0,"NA",VLOOKUP($AO4&amp;"-"&amp;"3", $AF$4:$AL$298,3,FALSE)),"NA")</f>
        <v>NA</v>
      </c>
      <c r="BQ4" s="11" t="str">
        <f>BN4&amp;"-"&amp;BO4&amp;"-"&amp;BP4</f>
        <v>NA-NA-NA</v>
      </c>
      <c r="BR4" s="1"/>
      <c r="BS4" s="1"/>
      <c r="BT4" s="1"/>
      <c r="BU4" s="1"/>
    </row>
    <row r="5" spans="1:73" x14ac:dyDescent="0.3">
      <c r="A5" t="str">
        <f t="shared" ref="A5:A68" si="2">F5&amp;"-"&amp;G5</f>
        <v>1-2</v>
      </c>
      <c r="B5" s="21">
        <v>2</v>
      </c>
      <c r="C5" s="21">
        <v>2</v>
      </c>
      <c r="D5" s="21">
        <v>2699</v>
      </c>
      <c r="E5" s="21">
        <v>1</v>
      </c>
      <c r="F5" s="21">
        <v>1</v>
      </c>
      <c r="G5" s="21">
        <v>2</v>
      </c>
      <c r="H5" s="21">
        <v>1</v>
      </c>
      <c r="J5" t="str">
        <f t="shared" ref="J5:J68" si="3">O5&amp;"-"&amp;P5</f>
        <v>1-2</v>
      </c>
      <c r="K5" s="21">
        <v>2</v>
      </c>
      <c r="L5" s="21">
        <v>2</v>
      </c>
      <c r="M5" s="21">
        <v>23774</v>
      </c>
      <c r="N5" s="21">
        <v>2</v>
      </c>
      <c r="O5" s="21">
        <v>1</v>
      </c>
      <c r="P5" s="21">
        <v>2</v>
      </c>
      <c r="Q5" s="26">
        <v>0.87</v>
      </c>
      <c r="S5" t="str">
        <f t="shared" si="0"/>
        <v>1-2</v>
      </c>
      <c r="T5" s="23">
        <v>74</v>
      </c>
      <c r="U5" s="23">
        <v>1</v>
      </c>
      <c r="V5" s="23">
        <v>2</v>
      </c>
      <c r="W5" s="23">
        <v>670</v>
      </c>
      <c r="Y5" t="str">
        <f t="shared" si="1"/>
        <v>1-2</v>
      </c>
      <c r="Z5" s="23">
        <v>897</v>
      </c>
      <c r="AA5" s="23">
        <v>1</v>
      </c>
      <c r="AB5" s="23">
        <v>2</v>
      </c>
      <c r="AC5" s="23">
        <v>0.30499999999999999</v>
      </c>
      <c r="AD5">
        <f t="shared" ref="AD5:AD68" si="4">ROUND(AC5,4)</f>
        <v>0.30499999999999999</v>
      </c>
      <c r="AF5" t="str">
        <f t="shared" ref="AF5:AF68" si="5">AK5&amp;"-"&amp;AL5</f>
        <v>4-2</v>
      </c>
      <c r="AG5" s="23">
        <v>699</v>
      </c>
      <c r="AH5" s="23">
        <v>9</v>
      </c>
      <c r="AI5" s="23">
        <v>4</v>
      </c>
      <c r="AJ5" s="23">
        <v>2</v>
      </c>
      <c r="AK5" s="23">
        <v>4</v>
      </c>
      <c r="AL5" s="23">
        <v>2</v>
      </c>
      <c r="AO5" s="32">
        <v>2</v>
      </c>
      <c r="AP5" s="1">
        <f t="shared" ref="AP5:AP68" si="6">ROUND(VLOOKUP($AO5&amp;"-"&amp;"1", $A$4:$H$298,4,FALSE),0)</f>
        <v>0</v>
      </c>
      <c r="AQ5" s="1">
        <f t="shared" ref="AQ5:AQ68" si="7">ROUND(VLOOKUP($AO5&amp;"-"&amp;"2", $A$4:$H$298,4,FALSE),0)</f>
        <v>395</v>
      </c>
      <c r="AR5" s="1">
        <f t="shared" ref="AR5:AR68" si="8">ROUND(VLOOKUP($AO5&amp;"-"&amp;"3", $A$4:$H$298,4,FALSE),0)</f>
        <v>691</v>
      </c>
      <c r="AS5" s="1" t="str">
        <f t="shared" ref="AS5:AS68" si="9">AP5&amp;"-"&amp;AQ5&amp;"-"&amp;AR5</f>
        <v>0-395-691</v>
      </c>
      <c r="AT5" s="15">
        <f t="shared" ref="AT5:AT68" si="10">ROUND(VLOOKUP($AO5&amp;"-"&amp;"1", $J$4:$Q$298,4,FALSE),0)</f>
        <v>0</v>
      </c>
      <c r="AU5" s="1">
        <f t="shared" ref="AU5:AU68" si="11">ROUND(VLOOKUP($AO5&amp;"-"&amp;"2", $J$4:$Q$298,4,FALSE),0)</f>
        <v>5822</v>
      </c>
      <c r="AV5" s="1">
        <f t="shared" ref="AV5:AV68" si="12">ROUND(VLOOKUP($AO5&amp;"-"&amp;"3", $J$4:$Q$298,4,FALSE),0)</f>
        <v>10120</v>
      </c>
      <c r="AW5" s="1" t="str">
        <f t="shared" ref="AW5:AW68" si="13">AT5&amp;"-"&amp;AU5&amp;"-"&amp;AV5</f>
        <v>0-5822-10120</v>
      </c>
      <c r="AX5" s="15">
        <f t="shared" ref="AX5:AX68" si="14">ROUND(VLOOKUP($AO5&amp;"-"&amp;"1", $A$4:$H$298,8,FALSE),3)</f>
        <v>1</v>
      </c>
      <c r="AY5" s="1">
        <f t="shared" ref="AY5:AY68" si="15">ROUND(VLOOKUP($AO5&amp;"-"&amp;"2", $A$4:$H$298,8,FALSE),3)</f>
        <v>1</v>
      </c>
      <c r="AZ5" s="1">
        <f t="shared" ref="AZ5:AZ68" si="16">ROUND(VLOOKUP($AO5&amp;"-"&amp;"3", $A$4:$H$298,8,FALSE),3)</f>
        <v>1</v>
      </c>
      <c r="BA5" s="1" t="str">
        <f t="shared" ref="BA5:BA68" si="17">AX5&amp;"-"&amp;AY5&amp;"-"&amp;AZ5</f>
        <v>1-1-1</v>
      </c>
      <c r="BB5" s="15">
        <f t="shared" ref="BB5:BB68" si="18">ROUND(VLOOKUP($AO5&amp;"-"&amp;"1", $J$4:$Q$298,8,FALSE),3)</f>
        <v>0.66</v>
      </c>
      <c r="BC5" s="1">
        <f t="shared" ref="BC5:BC68" si="19">ROUND(VLOOKUP($AO5&amp;"-"&amp;"2", $J$4:$Q$298,8,FALSE),3)</f>
        <v>0.66</v>
      </c>
      <c r="BD5" s="1">
        <f t="shared" ref="BD5:BD68" si="20">ROUND(VLOOKUP($AO5&amp;"-"&amp;"3", $J$4:$Q$298,8,FALSE),3)</f>
        <v>0.66</v>
      </c>
      <c r="BE5" s="1" t="str">
        <f t="shared" ref="BE5:BE68" si="21">BB5&amp;"-"&amp;BC5&amp;"-"&amp;BD5</f>
        <v>0.66-0.66-0.66</v>
      </c>
      <c r="BF5" s="15">
        <f t="shared" ref="BF5:BF68" si="22">VLOOKUP($AO5&amp;"-"&amp;"1", $S$4:$W$298,5,FALSE)</f>
        <v>100</v>
      </c>
      <c r="BG5" s="1">
        <f t="shared" ref="BG5:BG68" si="23">VLOOKUP($AO5&amp;"-"&amp;"2", $S$4:$W$298,5,FALSE)</f>
        <v>100</v>
      </c>
      <c r="BH5" s="1">
        <f t="shared" ref="BH5:BH68" si="24">VLOOKUP($AO5&amp;"-"&amp;"3", $S$4:$W$298,5,FALSE)</f>
        <v>100</v>
      </c>
      <c r="BI5" s="16" t="str">
        <f t="shared" ref="BI5:BI68" si="25">BF5&amp;"-"&amp;BG5&amp;"-"&amp;BH5</f>
        <v>100-100-100</v>
      </c>
      <c r="BJ5" s="1" t="str">
        <f t="shared" ref="BJ5:BJ68" si="26">IFERROR(IF(LEN(VLOOKUP($AO5&amp;"-"&amp;"1", $Y$4:$AC$298,5,FALSE))=0,"NA",VLOOKUP($AO5&amp;"-"&amp;"1", $Y$4:$AC$298,5,FALSE)),"NA")</f>
        <v>NA</v>
      </c>
      <c r="BK5" s="1" t="str">
        <f t="shared" ref="BK5:BK68" si="27">IFERROR(IF(LEN(VLOOKUP($AO5&amp;"-"&amp;"2", $Y$4:$AC$298,5,FALSE))=0,"NA",VLOOKUP($AO5&amp;"-"&amp;"2", $Y$4:$AC$298,5,FALSE)),"NA")</f>
        <v>NA</v>
      </c>
      <c r="BL5" s="1" t="str">
        <f t="shared" ref="BL5:BL68" si="28">IFERROR(IF(LEN(VLOOKUP($AO5&amp;"-"&amp;"3", $Y$4:$AC$298,5,FALSE))=0,"NA",VLOOKUP($AO5&amp;"-"&amp;"3", $Y$4:$AC$298,5,FALSE)),"NA")</f>
        <v>NA</v>
      </c>
      <c r="BM5" s="16" t="str">
        <f t="shared" ref="BM5:BM68" si="29">BJ5&amp;"-"&amp;BK5&amp;"-"&amp;BL5</f>
        <v>NA-NA-NA</v>
      </c>
      <c r="BN5" s="1" t="str">
        <f t="shared" ref="BN5:BN68" si="30">IFERROR(IF(LEN(VLOOKUP($AO5&amp;"-"&amp;"1", $AF$4:$AL$298,3,FALSE))=0,"NA",VLOOKUP($AO5&amp;"-"&amp;"1", $AF$4:$AL$298,3,FALSE)),"NA")</f>
        <v>NA</v>
      </c>
      <c r="BO5" s="1" t="str">
        <f t="shared" ref="BO5:BO68" si="31">IFERROR(IF(LEN(VLOOKUP($AO5&amp;"-"&amp;"2", $AF$4:$AL$298,3,FALSE))=0,"NA",VLOOKUP($AO5&amp;"-"&amp;"2", $AF$4:$AL$298,3,FALSE)),"NA")</f>
        <v>NA</v>
      </c>
      <c r="BP5" s="1" t="str">
        <f t="shared" ref="BP5:BP68" si="32">IFERROR(IF(LEN(VLOOKUP($AO5&amp;"-"&amp;"3", $AF$4:$AL$298,3,FALSE))=0,"NA",VLOOKUP($AO5&amp;"-"&amp;"3", $AF$4:$AL$298,3,FALSE)),"NA")</f>
        <v>NA</v>
      </c>
      <c r="BQ5" s="16" t="str">
        <f t="shared" ref="BQ5:BQ68" si="33">BN5&amp;"-"&amp;BO5&amp;"-"&amp;BP5</f>
        <v>NA-NA-NA</v>
      </c>
      <c r="BR5" s="1"/>
      <c r="BS5" s="1"/>
      <c r="BT5" s="1"/>
      <c r="BU5" s="1"/>
    </row>
    <row r="6" spans="1:73" x14ac:dyDescent="0.3">
      <c r="A6" t="str">
        <f t="shared" si="2"/>
        <v>1-3</v>
      </c>
      <c r="B6" s="21">
        <v>3</v>
      </c>
      <c r="C6" s="21">
        <v>2</v>
      </c>
      <c r="D6" s="21">
        <v>13626</v>
      </c>
      <c r="E6" s="21">
        <v>1</v>
      </c>
      <c r="F6" s="21">
        <v>1</v>
      </c>
      <c r="G6" s="21">
        <v>3</v>
      </c>
      <c r="H6" s="21">
        <v>1</v>
      </c>
      <c r="J6" t="str">
        <f t="shared" si="3"/>
        <v>1-3</v>
      </c>
      <c r="K6" s="21">
        <v>3</v>
      </c>
      <c r="L6" s="21">
        <v>2</v>
      </c>
      <c r="M6" s="21">
        <v>120948</v>
      </c>
      <c r="N6" s="21">
        <v>2</v>
      </c>
      <c r="O6" s="21">
        <v>1</v>
      </c>
      <c r="P6" s="21">
        <v>3</v>
      </c>
      <c r="Q6" s="26">
        <v>0.87</v>
      </c>
      <c r="S6" t="str">
        <f t="shared" si="0"/>
        <v>1-3</v>
      </c>
      <c r="T6" s="23">
        <v>147</v>
      </c>
      <c r="U6" s="23">
        <v>1</v>
      </c>
      <c r="V6" s="23">
        <v>3</v>
      </c>
      <c r="W6" s="23">
        <v>670</v>
      </c>
      <c r="Y6" t="str">
        <f t="shared" si="1"/>
        <v>1-3</v>
      </c>
      <c r="Z6" s="23">
        <v>898</v>
      </c>
      <c r="AA6" s="23">
        <v>1</v>
      </c>
      <c r="AB6" s="23">
        <v>3</v>
      </c>
      <c r="AC6" s="23">
        <v>0.30499999999999999</v>
      </c>
      <c r="AD6">
        <f t="shared" si="4"/>
        <v>0.30499999999999999</v>
      </c>
      <c r="AF6" t="str">
        <f t="shared" si="5"/>
        <v>4-3</v>
      </c>
      <c r="AG6" s="23">
        <v>700</v>
      </c>
      <c r="AH6" s="23">
        <v>9</v>
      </c>
      <c r="AI6" s="23">
        <v>4</v>
      </c>
      <c r="AJ6" s="23">
        <v>3</v>
      </c>
      <c r="AK6" s="23">
        <v>4</v>
      </c>
      <c r="AL6" s="23">
        <v>3</v>
      </c>
      <c r="AO6" s="32">
        <v>3</v>
      </c>
      <c r="AP6" s="1">
        <f t="shared" si="6"/>
        <v>0</v>
      </c>
      <c r="AQ6" s="1">
        <f t="shared" si="7"/>
        <v>2763</v>
      </c>
      <c r="AR6" s="1">
        <f t="shared" si="8"/>
        <v>1470</v>
      </c>
      <c r="AS6" s="1" t="str">
        <f t="shared" si="9"/>
        <v>0-2763-1470</v>
      </c>
      <c r="AT6" s="15">
        <f t="shared" si="10"/>
        <v>0</v>
      </c>
      <c r="AU6" s="1">
        <f t="shared" si="11"/>
        <v>30202</v>
      </c>
      <c r="AV6" s="1">
        <f t="shared" si="12"/>
        <v>15895</v>
      </c>
      <c r="AW6" s="1" t="str">
        <f t="shared" si="13"/>
        <v>0-30202-15895</v>
      </c>
      <c r="AX6" s="15">
        <f t="shared" si="14"/>
        <v>1</v>
      </c>
      <c r="AY6" s="1">
        <f t="shared" si="15"/>
        <v>1</v>
      </c>
      <c r="AZ6" s="1">
        <f t="shared" si="16"/>
        <v>1</v>
      </c>
      <c r="BA6" s="1" t="str">
        <f t="shared" si="17"/>
        <v>1-1-1</v>
      </c>
      <c r="BB6" s="15">
        <f t="shared" si="18"/>
        <v>0.56999999999999995</v>
      </c>
      <c r="BC6" s="1">
        <f t="shared" si="19"/>
        <v>0.56999999999999995</v>
      </c>
      <c r="BD6" s="1">
        <f t="shared" si="20"/>
        <v>0.56999999999999995</v>
      </c>
      <c r="BE6" s="1" t="str">
        <f t="shared" si="21"/>
        <v>0.57-0.57-0.57</v>
      </c>
      <c r="BF6" s="15">
        <f t="shared" si="22"/>
        <v>670</v>
      </c>
      <c r="BG6" s="1">
        <f t="shared" si="23"/>
        <v>670</v>
      </c>
      <c r="BH6" s="1">
        <f t="shared" si="24"/>
        <v>670</v>
      </c>
      <c r="BI6" s="16" t="str">
        <f t="shared" si="25"/>
        <v>670-670-670</v>
      </c>
      <c r="BJ6" s="1" t="str">
        <f t="shared" si="26"/>
        <v>NA</v>
      </c>
      <c r="BK6" s="1">
        <f t="shared" si="27"/>
        <v>0.59719999999999995</v>
      </c>
      <c r="BL6" s="1">
        <f t="shared" si="28"/>
        <v>0.59719999999999995</v>
      </c>
      <c r="BM6" s="16" t="str">
        <f t="shared" si="29"/>
        <v>NA-0.5972-0.5972</v>
      </c>
      <c r="BN6" s="1" t="str">
        <f t="shared" si="30"/>
        <v>NA</v>
      </c>
      <c r="BO6" s="1">
        <f t="shared" si="31"/>
        <v>1</v>
      </c>
      <c r="BP6" s="1" t="str">
        <f t="shared" si="32"/>
        <v>NA</v>
      </c>
      <c r="BQ6" s="16" t="str">
        <f t="shared" si="33"/>
        <v>NA-1-NA</v>
      </c>
      <c r="BR6" s="1"/>
      <c r="BS6" s="1"/>
      <c r="BT6" s="1"/>
      <c r="BU6" s="1"/>
    </row>
    <row r="7" spans="1:73" x14ac:dyDescent="0.3">
      <c r="A7" t="str">
        <f t="shared" si="2"/>
        <v>2-1</v>
      </c>
      <c r="B7" s="21">
        <v>4</v>
      </c>
      <c r="C7" s="21">
        <v>2</v>
      </c>
      <c r="D7" s="21">
        <v>0</v>
      </c>
      <c r="E7" s="21">
        <v>1</v>
      </c>
      <c r="F7" s="21">
        <v>2</v>
      </c>
      <c r="G7" s="21">
        <v>1</v>
      </c>
      <c r="H7" s="21">
        <v>1</v>
      </c>
      <c r="J7" t="str">
        <f t="shared" si="3"/>
        <v>2-1</v>
      </c>
      <c r="K7" s="21">
        <v>4</v>
      </c>
      <c r="L7" s="21">
        <v>2</v>
      </c>
      <c r="M7" s="21">
        <v>0</v>
      </c>
      <c r="N7" s="21">
        <v>3</v>
      </c>
      <c r="O7" s="21">
        <v>2</v>
      </c>
      <c r="P7" s="21">
        <v>1</v>
      </c>
      <c r="Q7" s="26">
        <v>0.66020000000000001</v>
      </c>
      <c r="S7" t="str">
        <f t="shared" si="0"/>
        <v>1-4</v>
      </c>
      <c r="T7" s="23">
        <v>220</v>
      </c>
      <c r="U7" s="23">
        <v>1</v>
      </c>
      <c r="V7" s="23">
        <v>4</v>
      </c>
      <c r="W7" s="23">
        <v>670</v>
      </c>
      <c r="Y7" t="str">
        <f t="shared" si="1"/>
        <v>3-2</v>
      </c>
      <c r="Z7" s="23">
        <v>899</v>
      </c>
      <c r="AA7" s="23">
        <v>3</v>
      </c>
      <c r="AB7" s="23">
        <v>2</v>
      </c>
      <c r="AC7" s="23">
        <v>0.59719999999999995</v>
      </c>
      <c r="AD7">
        <f t="shared" si="4"/>
        <v>0.59719999999999995</v>
      </c>
      <c r="AF7" t="str">
        <f t="shared" si="5"/>
        <v>5-1</v>
      </c>
      <c r="AG7" s="23">
        <v>701</v>
      </c>
      <c r="AH7" s="23">
        <v>9</v>
      </c>
      <c r="AI7" s="23">
        <v>5</v>
      </c>
      <c r="AJ7" s="23">
        <v>1</v>
      </c>
      <c r="AK7" s="23">
        <v>5</v>
      </c>
      <c r="AL7" s="23">
        <v>1</v>
      </c>
      <c r="AO7" s="32">
        <v>4</v>
      </c>
      <c r="AP7" s="1">
        <f t="shared" si="6"/>
        <v>0</v>
      </c>
      <c r="AQ7" s="1">
        <f t="shared" si="7"/>
        <v>132</v>
      </c>
      <c r="AR7" s="1">
        <f t="shared" si="8"/>
        <v>134</v>
      </c>
      <c r="AS7" s="1" t="str">
        <f t="shared" si="9"/>
        <v>0-132-134</v>
      </c>
      <c r="AT7" s="15">
        <f t="shared" si="10"/>
        <v>0</v>
      </c>
      <c r="AU7" s="1">
        <f t="shared" si="11"/>
        <v>3606</v>
      </c>
      <c r="AV7" s="1">
        <f t="shared" si="12"/>
        <v>3507</v>
      </c>
      <c r="AW7" s="1" t="str">
        <f t="shared" si="13"/>
        <v>0-3606-3507</v>
      </c>
      <c r="AX7" s="15">
        <f t="shared" si="14"/>
        <v>1</v>
      </c>
      <c r="AY7" s="1">
        <f t="shared" si="15"/>
        <v>1</v>
      </c>
      <c r="AZ7" s="1">
        <f t="shared" si="16"/>
        <v>1</v>
      </c>
      <c r="BA7" s="1" t="str">
        <f t="shared" si="17"/>
        <v>1-1-1</v>
      </c>
      <c r="BB7" s="15">
        <f t="shared" si="18"/>
        <v>0.61</v>
      </c>
      <c r="BC7" s="1">
        <f t="shared" si="19"/>
        <v>0.61</v>
      </c>
      <c r="BD7" s="1">
        <f t="shared" si="20"/>
        <v>0.61</v>
      </c>
      <c r="BE7" s="1" t="str">
        <f t="shared" si="21"/>
        <v>0.61-0.61-0.61</v>
      </c>
      <c r="BF7" s="15">
        <f t="shared" si="22"/>
        <v>100</v>
      </c>
      <c r="BG7" s="1">
        <f t="shared" si="23"/>
        <v>100</v>
      </c>
      <c r="BH7" s="1">
        <f t="shared" si="24"/>
        <v>100</v>
      </c>
      <c r="BI7" s="16" t="str">
        <f t="shared" si="25"/>
        <v>100-100-100</v>
      </c>
      <c r="BJ7" s="1" t="str">
        <f t="shared" si="26"/>
        <v>NA</v>
      </c>
      <c r="BK7" s="1" t="str">
        <f t="shared" si="27"/>
        <v>NA</v>
      </c>
      <c r="BL7" s="1" t="str">
        <f t="shared" si="28"/>
        <v>NA</v>
      </c>
      <c r="BM7" s="16" t="str">
        <f t="shared" si="29"/>
        <v>NA-NA-NA</v>
      </c>
      <c r="BN7" s="1" t="str">
        <f t="shared" si="30"/>
        <v>NA</v>
      </c>
      <c r="BO7" s="1">
        <f t="shared" si="31"/>
        <v>9</v>
      </c>
      <c r="BP7" s="1">
        <f t="shared" si="32"/>
        <v>9</v>
      </c>
      <c r="BQ7" s="16" t="str">
        <f t="shared" si="33"/>
        <v>NA-9-9</v>
      </c>
      <c r="BR7" s="1"/>
      <c r="BS7" s="1"/>
      <c r="BT7" s="1"/>
      <c r="BU7" s="1"/>
    </row>
    <row r="8" spans="1:73" x14ac:dyDescent="0.3">
      <c r="A8" t="str">
        <f t="shared" si="2"/>
        <v>2-2</v>
      </c>
      <c r="B8" s="21">
        <v>5</v>
      </c>
      <c r="C8" s="21">
        <v>2</v>
      </c>
      <c r="D8" s="21">
        <v>395</v>
      </c>
      <c r="E8" s="21">
        <v>1</v>
      </c>
      <c r="F8" s="21">
        <v>2</v>
      </c>
      <c r="G8" s="21">
        <v>2</v>
      </c>
      <c r="H8" s="21">
        <v>1</v>
      </c>
      <c r="J8" t="str">
        <f t="shared" si="3"/>
        <v>2-2</v>
      </c>
      <c r="K8" s="21">
        <v>5</v>
      </c>
      <c r="L8" s="21">
        <v>2</v>
      </c>
      <c r="M8" s="21">
        <v>5822</v>
      </c>
      <c r="N8" s="21">
        <v>3</v>
      </c>
      <c r="O8" s="21">
        <v>2</v>
      </c>
      <c r="P8" s="21">
        <v>2</v>
      </c>
      <c r="Q8" s="26">
        <v>0.66020000000000001</v>
      </c>
      <c r="S8" t="str">
        <f t="shared" si="0"/>
        <v>2-1</v>
      </c>
      <c r="T8" s="23">
        <v>2</v>
      </c>
      <c r="U8" s="23">
        <v>2</v>
      </c>
      <c r="V8" s="23">
        <v>1</v>
      </c>
      <c r="W8" s="23">
        <v>100</v>
      </c>
      <c r="Y8" t="str">
        <f t="shared" si="1"/>
        <v>3-3</v>
      </c>
      <c r="Z8" s="23">
        <v>900</v>
      </c>
      <c r="AA8" s="23">
        <v>3</v>
      </c>
      <c r="AB8" s="23">
        <v>3</v>
      </c>
      <c r="AC8" s="23">
        <v>0.59719999999999995</v>
      </c>
      <c r="AD8">
        <f t="shared" si="4"/>
        <v>0.59719999999999995</v>
      </c>
      <c r="AF8" t="str">
        <f t="shared" si="5"/>
        <v>5-2</v>
      </c>
      <c r="AG8" s="23">
        <v>702</v>
      </c>
      <c r="AH8" s="23">
        <v>9</v>
      </c>
      <c r="AI8" s="23">
        <v>5</v>
      </c>
      <c r="AJ8" s="23">
        <v>2</v>
      </c>
      <c r="AK8" s="23">
        <v>5</v>
      </c>
      <c r="AL8" s="23">
        <v>2</v>
      </c>
      <c r="AO8" s="32">
        <v>5</v>
      </c>
      <c r="AP8" s="1">
        <f t="shared" si="6"/>
        <v>1</v>
      </c>
      <c r="AQ8" s="1">
        <f t="shared" si="7"/>
        <v>1</v>
      </c>
      <c r="AR8" s="1">
        <f t="shared" si="8"/>
        <v>10</v>
      </c>
      <c r="AS8" s="1" t="str">
        <f t="shared" si="9"/>
        <v>1-1-10</v>
      </c>
      <c r="AT8" s="15">
        <f t="shared" si="10"/>
        <v>1</v>
      </c>
      <c r="AU8" s="1">
        <f t="shared" si="11"/>
        <v>4</v>
      </c>
      <c r="AV8" s="1">
        <f t="shared" si="12"/>
        <v>619</v>
      </c>
      <c r="AW8" s="1" t="str">
        <f t="shared" si="13"/>
        <v>1-4-619</v>
      </c>
      <c r="AX8" s="15">
        <f t="shared" si="14"/>
        <v>1</v>
      </c>
      <c r="AY8" s="1">
        <f t="shared" si="15"/>
        <v>1</v>
      </c>
      <c r="AZ8" s="1">
        <f t="shared" si="16"/>
        <v>1</v>
      </c>
      <c r="BA8" s="1" t="str">
        <f t="shared" si="17"/>
        <v>1-1-1</v>
      </c>
      <c r="BB8" s="15">
        <f t="shared" si="18"/>
        <v>0.97699999999999998</v>
      </c>
      <c r="BC8" s="1">
        <f t="shared" si="19"/>
        <v>0.97699999999999998</v>
      </c>
      <c r="BD8" s="1">
        <f t="shared" si="20"/>
        <v>0.97699999999999998</v>
      </c>
      <c r="BE8" s="1" t="str">
        <f t="shared" si="21"/>
        <v>0.977-0.977-0.977</v>
      </c>
      <c r="BF8" s="15">
        <f t="shared" si="22"/>
        <v>100</v>
      </c>
      <c r="BG8" s="1">
        <f t="shared" si="23"/>
        <v>100</v>
      </c>
      <c r="BH8" s="1">
        <f t="shared" si="24"/>
        <v>100</v>
      </c>
      <c r="BI8" s="16" t="str">
        <f t="shared" si="25"/>
        <v>100-100-100</v>
      </c>
      <c r="BJ8" s="1" t="str">
        <f t="shared" si="26"/>
        <v>NA</v>
      </c>
      <c r="BK8" s="1" t="str">
        <f t="shared" si="27"/>
        <v>NA</v>
      </c>
      <c r="BL8" s="1" t="str">
        <f t="shared" si="28"/>
        <v>NA</v>
      </c>
      <c r="BM8" s="16" t="str">
        <f t="shared" si="29"/>
        <v>NA-NA-NA</v>
      </c>
      <c r="BN8" s="1">
        <f t="shared" si="30"/>
        <v>9</v>
      </c>
      <c r="BO8" s="1">
        <f t="shared" si="31"/>
        <v>9</v>
      </c>
      <c r="BP8" s="1">
        <f t="shared" si="32"/>
        <v>9</v>
      </c>
      <c r="BQ8" s="16" t="str">
        <f t="shared" si="33"/>
        <v>9-9-9</v>
      </c>
      <c r="BR8" s="1"/>
      <c r="BS8" s="1"/>
      <c r="BT8" s="1"/>
      <c r="BU8" s="1"/>
    </row>
    <row r="9" spans="1:73" x14ac:dyDescent="0.3">
      <c r="A9" t="str">
        <f t="shared" si="2"/>
        <v>2-3</v>
      </c>
      <c r="B9" s="21">
        <v>6</v>
      </c>
      <c r="C9" s="21">
        <v>2</v>
      </c>
      <c r="D9" s="21">
        <v>691</v>
      </c>
      <c r="E9" s="21">
        <v>1</v>
      </c>
      <c r="F9" s="21">
        <v>2</v>
      </c>
      <c r="G9" s="21">
        <v>3</v>
      </c>
      <c r="H9" s="21">
        <v>1</v>
      </c>
      <c r="J9" t="str">
        <f t="shared" si="3"/>
        <v>2-3</v>
      </c>
      <c r="K9" s="21">
        <v>6</v>
      </c>
      <c r="L9" s="21">
        <v>2</v>
      </c>
      <c r="M9" s="21">
        <v>10120</v>
      </c>
      <c r="N9" s="21">
        <v>3</v>
      </c>
      <c r="O9" s="21">
        <v>2</v>
      </c>
      <c r="P9" s="21">
        <v>3</v>
      </c>
      <c r="Q9" s="26">
        <v>0.66020000000000001</v>
      </c>
      <c r="S9" t="str">
        <f t="shared" si="0"/>
        <v>2-2</v>
      </c>
      <c r="T9" s="23">
        <v>75</v>
      </c>
      <c r="U9" s="23">
        <v>2</v>
      </c>
      <c r="V9" s="23">
        <v>2</v>
      </c>
      <c r="W9" s="23">
        <v>100</v>
      </c>
      <c r="Y9" t="str">
        <f t="shared" si="1"/>
        <v>8-1</v>
      </c>
      <c r="Z9" s="23">
        <v>901</v>
      </c>
      <c r="AA9" s="23">
        <v>8</v>
      </c>
      <c r="AB9" s="23">
        <v>1</v>
      </c>
      <c r="AC9" s="23">
        <v>1E-3</v>
      </c>
      <c r="AD9">
        <f t="shared" si="4"/>
        <v>1E-3</v>
      </c>
      <c r="AF9" t="str">
        <f t="shared" si="5"/>
        <v>5-3</v>
      </c>
      <c r="AG9" s="23">
        <v>703</v>
      </c>
      <c r="AH9" s="23">
        <v>9</v>
      </c>
      <c r="AI9" s="23">
        <v>5</v>
      </c>
      <c r="AJ9" s="23">
        <v>3</v>
      </c>
      <c r="AK9" s="23">
        <v>5</v>
      </c>
      <c r="AL9" s="23">
        <v>3</v>
      </c>
      <c r="AO9" s="32">
        <v>6</v>
      </c>
      <c r="AP9" s="1">
        <f t="shared" si="6"/>
        <v>3</v>
      </c>
      <c r="AQ9" s="1">
        <f t="shared" si="7"/>
        <v>6</v>
      </c>
      <c r="AR9" s="1">
        <f t="shared" si="8"/>
        <v>86</v>
      </c>
      <c r="AS9" s="1" t="str">
        <f t="shared" si="9"/>
        <v>3-6-86</v>
      </c>
      <c r="AT9" s="15">
        <f t="shared" si="10"/>
        <v>8</v>
      </c>
      <c r="AU9" s="1">
        <f t="shared" si="11"/>
        <v>13</v>
      </c>
      <c r="AV9" s="1">
        <f t="shared" si="12"/>
        <v>188</v>
      </c>
      <c r="AW9" s="1" t="str">
        <f t="shared" si="13"/>
        <v>8-13-188</v>
      </c>
      <c r="AX9" s="15">
        <f t="shared" si="14"/>
        <v>1</v>
      </c>
      <c r="AY9" s="1">
        <f t="shared" si="15"/>
        <v>1</v>
      </c>
      <c r="AZ9" s="1">
        <f t="shared" si="16"/>
        <v>1</v>
      </c>
      <c r="BA9" s="1" t="str">
        <f t="shared" si="17"/>
        <v>1-1-1</v>
      </c>
      <c r="BB9" s="15">
        <f t="shared" si="18"/>
        <v>0.96299999999999997</v>
      </c>
      <c r="BC9" s="1">
        <f t="shared" si="19"/>
        <v>0.96299999999999997</v>
      </c>
      <c r="BD9" s="1">
        <f t="shared" si="20"/>
        <v>0.96299999999999997</v>
      </c>
      <c r="BE9" s="1" t="str">
        <f t="shared" si="21"/>
        <v>0.963-0.963-0.963</v>
      </c>
      <c r="BF9" s="15">
        <f t="shared" si="22"/>
        <v>100</v>
      </c>
      <c r="BG9" s="1">
        <f t="shared" si="23"/>
        <v>100</v>
      </c>
      <c r="BH9" s="1">
        <f t="shared" si="24"/>
        <v>100</v>
      </c>
      <c r="BI9" s="16" t="str">
        <f t="shared" si="25"/>
        <v>100-100-100</v>
      </c>
      <c r="BJ9" s="1" t="str">
        <f t="shared" si="26"/>
        <v>NA</v>
      </c>
      <c r="BK9" s="1" t="str">
        <f t="shared" si="27"/>
        <v>NA</v>
      </c>
      <c r="BL9" s="1" t="str">
        <f t="shared" si="28"/>
        <v>NA</v>
      </c>
      <c r="BM9" s="16" t="str">
        <f t="shared" si="29"/>
        <v>NA-NA-NA</v>
      </c>
      <c r="BN9" s="1">
        <f t="shared" si="30"/>
        <v>9</v>
      </c>
      <c r="BO9" s="1">
        <f t="shared" si="31"/>
        <v>9</v>
      </c>
      <c r="BP9" s="1">
        <f t="shared" si="32"/>
        <v>9</v>
      </c>
      <c r="BQ9" s="16" t="str">
        <f t="shared" si="33"/>
        <v>9-9-9</v>
      </c>
      <c r="BR9" s="1"/>
      <c r="BS9" s="1"/>
      <c r="BT9" s="1"/>
      <c r="BU9" s="1"/>
    </row>
    <row r="10" spans="1:73" x14ac:dyDescent="0.3">
      <c r="A10" t="str">
        <f t="shared" si="2"/>
        <v>3-1</v>
      </c>
      <c r="B10" s="21">
        <v>7</v>
      </c>
      <c r="C10" s="21">
        <v>2</v>
      </c>
      <c r="D10" s="21">
        <v>0</v>
      </c>
      <c r="E10" s="21">
        <v>1</v>
      </c>
      <c r="F10" s="21">
        <v>3</v>
      </c>
      <c r="G10" s="21">
        <v>1</v>
      </c>
      <c r="H10" s="21">
        <v>1</v>
      </c>
      <c r="J10" t="str">
        <f t="shared" si="3"/>
        <v>3-1</v>
      </c>
      <c r="K10" s="21">
        <v>7</v>
      </c>
      <c r="L10" s="21">
        <v>2</v>
      </c>
      <c r="M10" s="21">
        <v>0</v>
      </c>
      <c r="N10" s="21">
        <v>3</v>
      </c>
      <c r="O10" s="21">
        <v>3</v>
      </c>
      <c r="P10" s="21">
        <v>1</v>
      </c>
      <c r="Q10" s="26">
        <v>0.56989999999999996</v>
      </c>
      <c r="S10" t="str">
        <f t="shared" si="0"/>
        <v>2-3</v>
      </c>
      <c r="T10" s="23">
        <v>148</v>
      </c>
      <c r="U10" s="23">
        <v>2</v>
      </c>
      <c r="V10" s="23">
        <v>3</v>
      </c>
      <c r="W10" s="23">
        <v>100</v>
      </c>
      <c r="Y10" t="str">
        <f t="shared" si="1"/>
        <v>8-2</v>
      </c>
      <c r="Z10" s="23">
        <v>902</v>
      </c>
      <c r="AA10" s="23">
        <v>8</v>
      </c>
      <c r="AB10" s="23">
        <v>2</v>
      </c>
      <c r="AC10" s="23">
        <v>1E-3</v>
      </c>
      <c r="AD10">
        <f t="shared" si="4"/>
        <v>1E-3</v>
      </c>
      <c r="AF10" t="str">
        <f t="shared" si="5"/>
        <v>6-1</v>
      </c>
      <c r="AG10" s="23">
        <v>704</v>
      </c>
      <c r="AH10" s="23">
        <v>9</v>
      </c>
      <c r="AI10" s="23">
        <v>6</v>
      </c>
      <c r="AJ10" s="23">
        <v>1</v>
      </c>
      <c r="AK10" s="23">
        <v>6</v>
      </c>
      <c r="AL10" s="23">
        <v>1</v>
      </c>
      <c r="AO10" s="32">
        <v>7</v>
      </c>
      <c r="AP10" s="1">
        <f t="shared" si="6"/>
        <v>1</v>
      </c>
      <c r="AQ10" s="1">
        <f t="shared" si="7"/>
        <v>0</v>
      </c>
      <c r="AR10" s="1">
        <f t="shared" si="8"/>
        <v>108</v>
      </c>
      <c r="AS10" s="1" t="str">
        <f t="shared" si="9"/>
        <v>1-0-108</v>
      </c>
      <c r="AT10" s="15">
        <f t="shared" si="10"/>
        <v>1</v>
      </c>
      <c r="AU10" s="1">
        <f t="shared" si="11"/>
        <v>0</v>
      </c>
      <c r="AV10" s="1">
        <f t="shared" si="12"/>
        <v>247</v>
      </c>
      <c r="AW10" s="1" t="str">
        <f t="shared" si="13"/>
        <v>1-0-247</v>
      </c>
      <c r="AX10" s="15">
        <f t="shared" si="14"/>
        <v>1</v>
      </c>
      <c r="AY10" s="1">
        <f t="shared" si="15"/>
        <v>1</v>
      </c>
      <c r="AZ10" s="1">
        <f t="shared" si="16"/>
        <v>1</v>
      </c>
      <c r="BA10" s="1" t="str">
        <f t="shared" si="17"/>
        <v>1-1-1</v>
      </c>
      <c r="BB10" s="15">
        <f t="shared" si="18"/>
        <v>0.96299999999999997</v>
      </c>
      <c r="BC10" s="1">
        <f t="shared" si="19"/>
        <v>0.96299999999999997</v>
      </c>
      <c r="BD10" s="1">
        <f t="shared" si="20"/>
        <v>0.96299999999999997</v>
      </c>
      <c r="BE10" s="1" t="str">
        <f t="shared" si="21"/>
        <v>0.963-0.963-0.963</v>
      </c>
      <c r="BF10" s="15">
        <f t="shared" si="22"/>
        <v>100</v>
      </c>
      <c r="BG10" s="1">
        <f t="shared" si="23"/>
        <v>100</v>
      </c>
      <c r="BH10" s="1">
        <f t="shared" si="24"/>
        <v>100</v>
      </c>
      <c r="BI10" s="16" t="str">
        <f t="shared" si="25"/>
        <v>100-100-100</v>
      </c>
      <c r="BJ10" s="1" t="str">
        <f t="shared" si="26"/>
        <v>NA</v>
      </c>
      <c r="BK10" s="1" t="str">
        <f t="shared" si="27"/>
        <v>NA</v>
      </c>
      <c r="BL10" s="1" t="str">
        <f t="shared" si="28"/>
        <v>NA</v>
      </c>
      <c r="BM10" s="16" t="str">
        <f t="shared" si="29"/>
        <v>NA-NA-NA</v>
      </c>
      <c r="BN10" s="1">
        <f t="shared" si="30"/>
        <v>2</v>
      </c>
      <c r="BO10" s="1" t="str">
        <f t="shared" si="31"/>
        <v>NA</v>
      </c>
      <c r="BP10" s="1">
        <f t="shared" si="32"/>
        <v>2</v>
      </c>
      <c r="BQ10" s="16" t="str">
        <f t="shared" si="33"/>
        <v>2-NA-2</v>
      </c>
      <c r="BR10" s="1"/>
      <c r="BS10" s="1"/>
      <c r="BT10" s="1"/>
      <c r="BU10" s="1"/>
    </row>
    <row r="11" spans="1:73" x14ac:dyDescent="0.3">
      <c r="A11" t="str">
        <f t="shared" si="2"/>
        <v>3-2</v>
      </c>
      <c r="B11" s="21">
        <v>8</v>
      </c>
      <c r="C11" s="21">
        <v>2</v>
      </c>
      <c r="D11" s="21">
        <v>2763</v>
      </c>
      <c r="E11" s="21">
        <v>1</v>
      </c>
      <c r="F11" s="21">
        <v>3</v>
      </c>
      <c r="G11" s="21">
        <v>2</v>
      </c>
      <c r="H11" s="21">
        <v>1</v>
      </c>
      <c r="J11" t="str">
        <f t="shared" si="3"/>
        <v>3-2</v>
      </c>
      <c r="K11" s="21">
        <v>8</v>
      </c>
      <c r="L11" s="21">
        <v>2</v>
      </c>
      <c r="M11" s="21">
        <v>30202</v>
      </c>
      <c r="N11" s="21">
        <v>3</v>
      </c>
      <c r="O11" s="21">
        <v>3</v>
      </c>
      <c r="P11" s="21">
        <v>2</v>
      </c>
      <c r="Q11" s="26">
        <v>0.56989999999999996</v>
      </c>
      <c r="S11" t="str">
        <f t="shared" si="0"/>
        <v>2-4</v>
      </c>
      <c r="T11" s="23">
        <v>221</v>
      </c>
      <c r="U11" s="23">
        <v>2</v>
      </c>
      <c r="V11" s="23">
        <v>4</v>
      </c>
      <c r="W11" s="23">
        <v>100</v>
      </c>
      <c r="Y11" t="str">
        <f t="shared" si="1"/>
        <v>8-3</v>
      </c>
      <c r="Z11" s="23">
        <v>903</v>
      </c>
      <c r="AA11" s="23">
        <v>8</v>
      </c>
      <c r="AB11" s="23">
        <v>3</v>
      </c>
      <c r="AC11" s="23">
        <v>1E-3</v>
      </c>
      <c r="AD11">
        <f t="shared" si="4"/>
        <v>1E-3</v>
      </c>
      <c r="AF11" t="str">
        <f t="shared" si="5"/>
        <v>6-2</v>
      </c>
      <c r="AG11" s="23">
        <v>705</v>
      </c>
      <c r="AH11" s="23">
        <v>9</v>
      </c>
      <c r="AI11" s="23">
        <v>6</v>
      </c>
      <c r="AJ11" s="23">
        <v>2</v>
      </c>
      <c r="AK11" s="23">
        <v>6</v>
      </c>
      <c r="AL11" s="23">
        <v>2</v>
      </c>
      <c r="AO11" s="32">
        <v>8</v>
      </c>
      <c r="AP11" s="1">
        <f t="shared" si="6"/>
        <v>38</v>
      </c>
      <c r="AQ11" s="1">
        <f t="shared" si="7"/>
        <v>994</v>
      </c>
      <c r="AR11" s="1">
        <f t="shared" si="8"/>
        <v>2533</v>
      </c>
      <c r="AS11" s="1" t="str">
        <f t="shared" si="9"/>
        <v>38-994-2533</v>
      </c>
      <c r="AT11" s="15">
        <f t="shared" si="10"/>
        <v>621</v>
      </c>
      <c r="AU11" s="1">
        <f t="shared" si="11"/>
        <v>17118</v>
      </c>
      <c r="AV11" s="1">
        <f t="shared" si="12"/>
        <v>42507</v>
      </c>
      <c r="AW11" s="1" t="str">
        <f t="shared" si="13"/>
        <v>621-17118-42507</v>
      </c>
      <c r="AX11" s="15">
        <f t="shared" si="14"/>
        <v>1</v>
      </c>
      <c r="AY11" s="1">
        <f t="shared" si="15"/>
        <v>1</v>
      </c>
      <c r="AZ11" s="1">
        <f t="shared" si="16"/>
        <v>1</v>
      </c>
      <c r="BA11" s="1" t="str">
        <f t="shared" si="17"/>
        <v>1-1-1</v>
      </c>
      <c r="BB11" s="15">
        <f t="shared" si="18"/>
        <v>0.80600000000000005</v>
      </c>
      <c r="BC11" s="1">
        <f t="shared" si="19"/>
        <v>0.80600000000000005</v>
      </c>
      <c r="BD11" s="1">
        <f t="shared" si="20"/>
        <v>0.80600000000000005</v>
      </c>
      <c r="BE11" s="1" t="str">
        <f t="shared" si="21"/>
        <v>0.806-0.806-0.806</v>
      </c>
      <c r="BF11" s="15">
        <f t="shared" si="22"/>
        <v>300</v>
      </c>
      <c r="BG11" s="1">
        <f t="shared" si="23"/>
        <v>300</v>
      </c>
      <c r="BH11" s="1">
        <f t="shared" si="24"/>
        <v>300</v>
      </c>
      <c r="BI11" s="16" t="str">
        <f t="shared" si="25"/>
        <v>300-300-300</v>
      </c>
      <c r="BJ11" s="1">
        <f t="shared" si="26"/>
        <v>1E-3</v>
      </c>
      <c r="BK11" s="1">
        <f t="shared" si="27"/>
        <v>1E-3</v>
      </c>
      <c r="BL11" s="1">
        <f t="shared" si="28"/>
        <v>1E-3</v>
      </c>
      <c r="BM11" s="16" t="str">
        <f t="shared" si="29"/>
        <v>0.001-0.001-0.001</v>
      </c>
      <c r="BN11" s="1">
        <f t="shared" si="30"/>
        <v>2</v>
      </c>
      <c r="BO11" s="1" t="str">
        <f t="shared" si="31"/>
        <v>NA</v>
      </c>
      <c r="BP11" s="1" t="str">
        <f t="shared" si="32"/>
        <v>NA</v>
      </c>
      <c r="BQ11" s="16" t="str">
        <f t="shared" si="33"/>
        <v>2-NA-NA</v>
      </c>
      <c r="BR11" s="1"/>
      <c r="BS11" s="1"/>
      <c r="BT11" s="1"/>
      <c r="BU11" s="1"/>
    </row>
    <row r="12" spans="1:73" x14ac:dyDescent="0.3">
      <c r="A12" t="str">
        <f t="shared" si="2"/>
        <v>3-3</v>
      </c>
      <c r="B12" s="21">
        <v>9</v>
      </c>
      <c r="C12" s="21">
        <v>2</v>
      </c>
      <c r="D12" s="21">
        <v>1470</v>
      </c>
      <c r="E12" s="21">
        <v>1</v>
      </c>
      <c r="F12" s="21">
        <v>3</v>
      </c>
      <c r="G12" s="21">
        <v>3</v>
      </c>
      <c r="H12" s="21">
        <v>1</v>
      </c>
      <c r="J12" t="str">
        <f t="shared" si="3"/>
        <v>3-3</v>
      </c>
      <c r="K12" s="21">
        <v>9</v>
      </c>
      <c r="L12" s="21">
        <v>2</v>
      </c>
      <c r="M12" s="21">
        <v>15895</v>
      </c>
      <c r="N12" s="21">
        <v>3</v>
      </c>
      <c r="O12" s="21">
        <v>3</v>
      </c>
      <c r="P12" s="21">
        <v>3</v>
      </c>
      <c r="Q12" s="26">
        <v>0.56989999999999996</v>
      </c>
      <c r="S12" t="str">
        <f t="shared" si="0"/>
        <v>3-1</v>
      </c>
      <c r="T12" s="23">
        <v>3</v>
      </c>
      <c r="U12" s="23">
        <v>3</v>
      </c>
      <c r="V12" s="23">
        <v>1</v>
      </c>
      <c r="W12" s="23">
        <v>670</v>
      </c>
      <c r="Y12" t="str">
        <f t="shared" si="1"/>
        <v>9-2</v>
      </c>
      <c r="Z12" s="23">
        <v>904</v>
      </c>
      <c r="AA12" s="23">
        <v>9</v>
      </c>
      <c r="AB12" s="23">
        <v>2</v>
      </c>
      <c r="AC12" s="23">
        <v>0.1159</v>
      </c>
      <c r="AD12">
        <f t="shared" si="4"/>
        <v>0.1159</v>
      </c>
      <c r="AF12" t="str">
        <f t="shared" si="5"/>
        <v>6-3</v>
      </c>
      <c r="AG12" s="23">
        <v>706</v>
      </c>
      <c r="AH12" s="23">
        <v>9</v>
      </c>
      <c r="AI12" s="23">
        <v>6</v>
      </c>
      <c r="AJ12" s="23">
        <v>3</v>
      </c>
      <c r="AK12" s="23">
        <v>6</v>
      </c>
      <c r="AL12" s="23">
        <v>3</v>
      </c>
      <c r="AO12" s="32">
        <v>9</v>
      </c>
      <c r="AP12" s="1">
        <f t="shared" si="6"/>
        <v>0</v>
      </c>
      <c r="AQ12" s="1">
        <f t="shared" si="7"/>
        <v>4367</v>
      </c>
      <c r="AR12" s="1">
        <f t="shared" si="8"/>
        <v>2984</v>
      </c>
      <c r="AS12" s="1" t="str">
        <f t="shared" si="9"/>
        <v>0-4367-2984</v>
      </c>
      <c r="AT12" s="15">
        <f t="shared" si="10"/>
        <v>0</v>
      </c>
      <c r="AU12" s="1">
        <f t="shared" si="11"/>
        <v>38806</v>
      </c>
      <c r="AV12" s="1">
        <f t="shared" si="12"/>
        <v>36229</v>
      </c>
      <c r="AW12" s="1" t="str">
        <f t="shared" si="13"/>
        <v>0-38806-36229</v>
      </c>
      <c r="AX12" s="15">
        <f t="shared" si="14"/>
        <v>1</v>
      </c>
      <c r="AY12" s="1">
        <f t="shared" si="15"/>
        <v>1</v>
      </c>
      <c r="AZ12" s="1">
        <f t="shared" si="16"/>
        <v>1</v>
      </c>
      <c r="BA12" s="1" t="str">
        <f t="shared" si="17"/>
        <v>1-1-1</v>
      </c>
      <c r="BB12" s="15">
        <f t="shared" si="18"/>
        <v>0.89</v>
      </c>
      <c r="BC12" s="1">
        <f t="shared" si="19"/>
        <v>0.89</v>
      </c>
      <c r="BD12" s="1">
        <f t="shared" si="20"/>
        <v>0.89</v>
      </c>
      <c r="BE12" s="1" t="str">
        <f t="shared" si="21"/>
        <v>0.89-0.89-0.89</v>
      </c>
      <c r="BF12" s="15">
        <f t="shared" si="22"/>
        <v>620</v>
      </c>
      <c r="BG12" s="1">
        <f t="shared" si="23"/>
        <v>620</v>
      </c>
      <c r="BH12" s="1">
        <f t="shared" si="24"/>
        <v>620</v>
      </c>
      <c r="BI12" s="16" t="str">
        <f t="shared" si="25"/>
        <v>620-620-620</v>
      </c>
      <c r="BJ12" s="1" t="str">
        <f t="shared" si="26"/>
        <v>NA</v>
      </c>
      <c r="BK12" s="1">
        <f t="shared" si="27"/>
        <v>0.1159</v>
      </c>
      <c r="BL12" s="1">
        <f t="shared" si="28"/>
        <v>0.1159</v>
      </c>
      <c r="BM12" s="16" t="str">
        <f t="shared" si="29"/>
        <v>NA-0.1159-0.1159</v>
      </c>
      <c r="BN12" s="1">
        <f t="shared" si="30"/>
        <v>3</v>
      </c>
      <c r="BO12" s="1" t="str">
        <f t="shared" si="31"/>
        <v>NA</v>
      </c>
      <c r="BP12" s="1" t="str">
        <f t="shared" si="32"/>
        <v>NA</v>
      </c>
      <c r="BQ12" s="16" t="str">
        <f t="shared" si="33"/>
        <v>3-NA-NA</v>
      </c>
      <c r="BR12" s="1"/>
      <c r="BS12" s="1"/>
      <c r="BT12" s="1"/>
      <c r="BU12" s="1"/>
    </row>
    <row r="13" spans="1:73" x14ac:dyDescent="0.3">
      <c r="A13" t="str">
        <f t="shared" si="2"/>
        <v>4-1</v>
      </c>
      <c r="B13" s="21">
        <v>10</v>
      </c>
      <c r="C13" s="21">
        <v>2</v>
      </c>
      <c r="D13" s="21">
        <v>0</v>
      </c>
      <c r="E13" s="21">
        <v>1</v>
      </c>
      <c r="F13" s="21">
        <v>4</v>
      </c>
      <c r="G13" s="21">
        <v>1</v>
      </c>
      <c r="H13" s="21">
        <v>1</v>
      </c>
      <c r="J13" t="str">
        <f t="shared" si="3"/>
        <v>4-1</v>
      </c>
      <c r="K13" s="21">
        <v>10</v>
      </c>
      <c r="L13" s="21">
        <v>2</v>
      </c>
      <c r="M13" s="21">
        <v>0</v>
      </c>
      <c r="N13" s="21">
        <v>3</v>
      </c>
      <c r="O13" s="21">
        <v>4</v>
      </c>
      <c r="P13" s="21">
        <v>1</v>
      </c>
      <c r="Q13" s="26">
        <v>0.60960000000000003</v>
      </c>
      <c r="S13" t="str">
        <f t="shared" si="0"/>
        <v>3-2</v>
      </c>
      <c r="T13" s="23">
        <v>76</v>
      </c>
      <c r="U13" s="23">
        <v>3</v>
      </c>
      <c r="V13" s="23">
        <v>2</v>
      </c>
      <c r="W13" s="23">
        <v>670</v>
      </c>
      <c r="Y13" t="str">
        <f t="shared" si="1"/>
        <v>9-3</v>
      </c>
      <c r="Z13" s="23">
        <v>905</v>
      </c>
      <c r="AA13" s="23">
        <v>9</v>
      </c>
      <c r="AB13" s="23">
        <v>3</v>
      </c>
      <c r="AC13" s="23">
        <v>0.1159</v>
      </c>
      <c r="AD13">
        <f t="shared" si="4"/>
        <v>0.1159</v>
      </c>
      <c r="AF13" t="str">
        <f t="shared" si="5"/>
        <v>7-1</v>
      </c>
      <c r="AG13" s="23">
        <v>707</v>
      </c>
      <c r="AH13" s="23">
        <v>2</v>
      </c>
      <c r="AI13" s="23">
        <v>15</v>
      </c>
      <c r="AJ13" s="23">
        <v>1</v>
      </c>
      <c r="AK13" s="23">
        <v>7</v>
      </c>
      <c r="AL13" s="23">
        <v>1</v>
      </c>
      <c r="AO13" s="32">
        <v>10</v>
      </c>
      <c r="AP13" s="1">
        <f t="shared" si="6"/>
        <v>5514</v>
      </c>
      <c r="AQ13" s="1">
        <f t="shared" si="7"/>
        <v>16484</v>
      </c>
      <c r="AR13" s="1">
        <f t="shared" si="8"/>
        <v>7608</v>
      </c>
      <c r="AS13" s="1" t="str">
        <f t="shared" si="9"/>
        <v>5514-16484-7608</v>
      </c>
      <c r="AT13" s="15">
        <f t="shared" si="10"/>
        <v>15163</v>
      </c>
      <c r="AU13" s="1">
        <f t="shared" si="11"/>
        <v>40864</v>
      </c>
      <c r="AV13" s="1">
        <f t="shared" si="12"/>
        <v>20924</v>
      </c>
      <c r="AW13" s="1" t="str">
        <f t="shared" si="13"/>
        <v>15163-40864-20924</v>
      </c>
      <c r="AX13" s="15">
        <f t="shared" si="14"/>
        <v>1</v>
      </c>
      <c r="AY13" s="1">
        <f t="shared" si="15"/>
        <v>1</v>
      </c>
      <c r="AZ13" s="1">
        <f t="shared" si="16"/>
        <v>1</v>
      </c>
      <c r="BA13" s="1" t="str">
        <f t="shared" si="17"/>
        <v>1-1-1</v>
      </c>
      <c r="BB13" s="15">
        <f t="shared" si="18"/>
        <v>0.99099999999999999</v>
      </c>
      <c r="BC13" s="1">
        <f t="shared" si="19"/>
        <v>0.99099999999999999</v>
      </c>
      <c r="BD13" s="1">
        <f t="shared" si="20"/>
        <v>0.99099999999999999</v>
      </c>
      <c r="BE13" s="1" t="str">
        <f t="shared" si="21"/>
        <v>0.991-0.991-0.991</v>
      </c>
      <c r="BF13" s="15">
        <f t="shared" si="22"/>
        <v>620</v>
      </c>
      <c r="BG13" s="1">
        <f t="shared" si="23"/>
        <v>620</v>
      </c>
      <c r="BH13" s="1">
        <f t="shared" si="24"/>
        <v>620</v>
      </c>
      <c r="BI13" s="16" t="str">
        <f t="shared" si="25"/>
        <v>620-620-620</v>
      </c>
      <c r="BJ13" s="1">
        <f t="shared" si="26"/>
        <v>0.108</v>
      </c>
      <c r="BK13" s="1">
        <f t="shared" si="27"/>
        <v>0.108</v>
      </c>
      <c r="BL13" s="1">
        <f t="shared" si="28"/>
        <v>0.108</v>
      </c>
      <c r="BM13" s="16" t="str">
        <f t="shared" si="29"/>
        <v>0.108-0.108-0.108</v>
      </c>
      <c r="BN13" s="1" t="str">
        <f t="shared" si="30"/>
        <v>NA</v>
      </c>
      <c r="BO13" s="1" t="str">
        <f t="shared" si="31"/>
        <v>NA</v>
      </c>
      <c r="BP13" s="1" t="str">
        <f t="shared" si="32"/>
        <v>NA</v>
      </c>
      <c r="BQ13" s="16" t="str">
        <f t="shared" si="33"/>
        <v>NA-NA-NA</v>
      </c>
      <c r="BR13" s="1"/>
      <c r="BS13" s="1"/>
      <c r="BT13" s="1"/>
      <c r="BU13" s="1"/>
    </row>
    <row r="14" spans="1:73" x14ac:dyDescent="0.3">
      <c r="A14" t="str">
        <f t="shared" si="2"/>
        <v>4-2</v>
      </c>
      <c r="B14" s="21">
        <v>11</v>
      </c>
      <c r="C14" s="21">
        <v>2</v>
      </c>
      <c r="D14" s="21">
        <v>132</v>
      </c>
      <c r="E14" s="21">
        <v>1</v>
      </c>
      <c r="F14" s="21">
        <v>4</v>
      </c>
      <c r="G14" s="21">
        <v>2</v>
      </c>
      <c r="H14" s="21">
        <v>1</v>
      </c>
      <c r="J14" t="str">
        <f t="shared" si="3"/>
        <v>4-2</v>
      </c>
      <c r="K14" s="21">
        <v>11</v>
      </c>
      <c r="L14" s="21">
        <v>2</v>
      </c>
      <c r="M14" s="21">
        <v>3606</v>
      </c>
      <c r="N14" s="21">
        <v>3</v>
      </c>
      <c r="O14" s="21">
        <v>4</v>
      </c>
      <c r="P14" s="21">
        <v>2</v>
      </c>
      <c r="Q14" s="26">
        <v>0.60960000000000003</v>
      </c>
      <c r="S14" t="str">
        <f t="shared" si="0"/>
        <v>3-3</v>
      </c>
      <c r="T14" s="23">
        <v>149</v>
      </c>
      <c r="U14" s="23">
        <v>3</v>
      </c>
      <c r="V14" s="23">
        <v>3</v>
      </c>
      <c r="W14" s="23">
        <v>670</v>
      </c>
      <c r="Y14" t="str">
        <f t="shared" si="1"/>
        <v>10-1</v>
      </c>
      <c r="Z14" s="23">
        <v>906</v>
      </c>
      <c r="AA14" s="23">
        <v>10</v>
      </c>
      <c r="AB14" s="23">
        <v>1</v>
      </c>
      <c r="AC14" s="23">
        <v>0.108</v>
      </c>
      <c r="AD14">
        <f t="shared" si="4"/>
        <v>0.108</v>
      </c>
      <c r="AF14" t="str">
        <f t="shared" si="5"/>
        <v>7-3</v>
      </c>
      <c r="AG14" s="23">
        <v>708</v>
      </c>
      <c r="AH14" s="23">
        <v>2</v>
      </c>
      <c r="AI14" s="23">
        <v>15</v>
      </c>
      <c r="AJ14" s="23">
        <v>3</v>
      </c>
      <c r="AK14" s="23">
        <v>7</v>
      </c>
      <c r="AL14" s="23">
        <v>3</v>
      </c>
      <c r="AO14" s="32">
        <v>11</v>
      </c>
      <c r="AP14" s="1">
        <f t="shared" si="6"/>
        <v>1</v>
      </c>
      <c r="AQ14" s="1">
        <f t="shared" si="7"/>
        <v>2410</v>
      </c>
      <c r="AR14" s="1">
        <f t="shared" si="8"/>
        <v>20067</v>
      </c>
      <c r="AS14" s="1" t="str">
        <f t="shared" si="9"/>
        <v>1-2410-20067</v>
      </c>
      <c r="AT14" s="15">
        <f t="shared" si="10"/>
        <v>1</v>
      </c>
      <c r="AU14" s="1">
        <f t="shared" si="11"/>
        <v>9410</v>
      </c>
      <c r="AV14" s="1">
        <f t="shared" si="12"/>
        <v>85062</v>
      </c>
      <c r="AW14" s="1" t="str">
        <f t="shared" si="13"/>
        <v>1-9410-85062</v>
      </c>
      <c r="AX14" s="15">
        <f t="shared" si="14"/>
        <v>1</v>
      </c>
      <c r="AY14" s="1">
        <f t="shared" si="15"/>
        <v>1</v>
      </c>
      <c r="AZ14" s="1">
        <f t="shared" si="16"/>
        <v>1</v>
      </c>
      <c r="BA14" s="1" t="str">
        <f t="shared" si="17"/>
        <v>1-1-1</v>
      </c>
      <c r="BB14" s="15">
        <f t="shared" si="18"/>
        <v>0.995</v>
      </c>
      <c r="BC14" s="1">
        <f t="shared" si="19"/>
        <v>0.995</v>
      </c>
      <c r="BD14" s="1">
        <f t="shared" si="20"/>
        <v>0.995</v>
      </c>
      <c r="BE14" s="1" t="str">
        <f t="shared" si="21"/>
        <v>0.995-0.995-0.995</v>
      </c>
      <c r="BF14" s="15">
        <f t="shared" si="22"/>
        <v>620</v>
      </c>
      <c r="BG14" s="1">
        <f t="shared" si="23"/>
        <v>620</v>
      </c>
      <c r="BH14" s="1">
        <f t="shared" si="24"/>
        <v>620</v>
      </c>
      <c r="BI14" s="16" t="str">
        <f t="shared" si="25"/>
        <v>620-620-620</v>
      </c>
      <c r="BJ14" s="1">
        <f t="shared" si="26"/>
        <v>0.1968</v>
      </c>
      <c r="BK14" s="1">
        <f t="shared" si="27"/>
        <v>0.1968</v>
      </c>
      <c r="BL14" s="1">
        <f t="shared" si="28"/>
        <v>0.1968</v>
      </c>
      <c r="BM14" s="16" t="str">
        <f t="shared" si="29"/>
        <v>0.1968-0.1968-0.1968</v>
      </c>
      <c r="BN14" s="1" t="str">
        <f t="shared" si="30"/>
        <v>NA</v>
      </c>
      <c r="BO14" s="1" t="str">
        <f t="shared" si="31"/>
        <v>NA</v>
      </c>
      <c r="BP14" s="1" t="str">
        <f t="shared" si="32"/>
        <v>NA</v>
      </c>
      <c r="BQ14" s="16" t="str">
        <f t="shared" si="33"/>
        <v>NA-NA-NA</v>
      </c>
      <c r="BR14" s="1"/>
      <c r="BS14" s="1"/>
      <c r="BT14" s="1"/>
      <c r="BU14" s="1"/>
    </row>
    <row r="15" spans="1:73" x14ac:dyDescent="0.3">
      <c r="A15" t="str">
        <f t="shared" si="2"/>
        <v>4-3</v>
      </c>
      <c r="B15" s="21">
        <v>12</v>
      </c>
      <c r="C15" s="21">
        <v>2</v>
      </c>
      <c r="D15" s="21">
        <v>134</v>
      </c>
      <c r="E15" s="21">
        <v>1</v>
      </c>
      <c r="F15" s="21">
        <v>4</v>
      </c>
      <c r="G15" s="21">
        <v>3</v>
      </c>
      <c r="H15" s="21">
        <v>1</v>
      </c>
      <c r="J15" t="str">
        <f t="shared" si="3"/>
        <v>4-3</v>
      </c>
      <c r="K15" s="21">
        <v>12</v>
      </c>
      <c r="L15" s="21">
        <v>2</v>
      </c>
      <c r="M15" s="21">
        <v>3507</v>
      </c>
      <c r="N15" s="21">
        <v>3</v>
      </c>
      <c r="O15" s="21">
        <v>4</v>
      </c>
      <c r="P15" s="21">
        <v>3</v>
      </c>
      <c r="Q15" s="26">
        <v>0.60960000000000003</v>
      </c>
      <c r="S15" t="str">
        <f t="shared" si="0"/>
        <v>3-4</v>
      </c>
      <c r="T15" s="23">
        <v>222</v>
      </c>
      <c r="U15" s="23">
        <v>3</v>
      </c>
      <c r="V15" s="23">
        <v>4</v>
      </c>
      <c r="W15" s="23">
        <v>670</v>
      </c>
      <c r="Y15" t="str">
        <f t="shared" si="1"/>
        <v>10-2</v>
      </c>
      <c r="Z15" s="23">
        <v>907</v>
      </c>
      <c r="AA15" s="23">
        <v>10</v>
      </c>
      <c r="AB15" s="23">
        <v>2</v>
      </c>
      <c r="AC15" s="23">
        <v>0.108</v>
      </c>
      <c r="AD15">
        <f t="shared" si="4"/>
        <v>0.108</v>
      </c>
      <c r="AF15" t="str">
        <f t="shared" si="5"/>
        <v>8-1</v>
      </c>
      <c r="AG15" s="23">
        <v>709</v>
      </c>
      <c r="AH15" s="23">
        <v>2</v>
      </c>
      <c r="AI15" s="23">
        <v>8</v>
      </c>
      <c r="AJ15" s="23">
        <v>2</v>
      </c>
      <c r="AK15" s="23">
        <v>8</v>
      </c>
      <c r="AL15" s="23">
        <v>1</v>
      </c>
      <c r="AO15" s="32">
        <v>12</v>
      </c>
      <c r="AP15" s="1">
        <f t="shared" si="6"/>
        <v>1</v>
      </c>
      <c r="AQ15" s="1">
        <f t="shared" si="7"/>
        <v>1</v>
      </c>
      <c r="AR15" s="1">
        <f t="shared" si="8"/>
        <v>1</v>
      </c>
      <c r="AS15" s="1" t="str">
        <f t="shared" si="9"/>
        <v>1-1-1</v>
      </c>
      <c r="AT15" s="15">
        <f t="shared" si="10"/>
        <v>1</v>
      </c>
      <c r="AU15" s="1">
        <f t="shared" si="11"/>
        <v>1</v>
      </c>
      <c r="AV15" s="1">
        <f t="shared" si="12"/>
        <v>1</v>
      </c>
      <c r="AW15" s="1" t="str">
        <f t="shared" si="13"/>
        <v>1-1-1</v>
      </c>
      <c r="AX15" s="15">
        <f t="shared" si="14"/>
        <v>1</v>
      </c>
      <c r="AY15" s="1">
        <f t="shared" si="15"/>
        <v>1</v>
      </c>
      <c r="AZ15" s="1">
        <f t="shared" si="16"/>
        <v>1</v>
      </c>
      <c r="BA15" s="1" t="str">
        <f t="shared" si="17"/>
        <v>1-1-1</v>
      </c>
      <c r="BB15" s="15">
        <f t="shared" si="18"/>
        <v>1</v>
      </c>
      <c r="BC15" s="1">
        <f t="shared" si="19"/>
        <v>1</v>
      </c>
      <c r="BD15" s="1">
        <f t="shared" si="20"/>
        <v>1</v>
      </c>
      <c r="BE15" s="1" t="str">
        <f t="shared" si="21"/>
        <v>1-1-1</v>
      </c>
      <c r="BF15" s="15">
        <f t="shared" si="22"/>
        <v>480</v>
      </c>
      <c r="BG15" s="1">
        <f t="shared" si="23"/>
        <v>480</v>
      </c>
      <c r="BH15" s="1">
        <f t="shared" si="24"/>
        <v>480</v>
      </c>
      <c r="BI15" s="16" t="str">
        <f t="shared" si="25"/>
        <v>480-480-480</v>
      </c>
      <c r="BJ15" s="1" t="str">
        <f t="shared" si="26"/>
        <v>NA</v>
      </c>
      <c r="BK15" s="1" t="str">
        <f t="shared" si="27"/>
        <v>NA</v>
      </c>
      <c r="BL15" s="1" t="str">
        <f t="shared" si="28"/>
        <v>NA</v>
      </c>
      <c r="BM15" s="16" t="str">
        <f t="shared" si="29"/>
        <v>NA-NA-NA</v>
      </c>
      <c r="BN15" s="1">
        <f t="shared" si="30"/>
        <v>2</v>
      </c>
      <c r="BO15" s="1">
        <f t="shared" si="31"/>
        <v>2</v>
      </c>
      <c r="BP15" s="1">
        <f t="shared" si="32"/>
        <v>2</v>
      </c>
      <c r="BQ15" s="16" t="str">
        <f t="shared" si="33"/>
        <v>2-2-2</v>
      </c>
      <c r="BR15" s="1"/>
      <c r="BS15" s="1"/>
      <c r="BT15" s="1"/>
      <c r="BU15" s="1"/>
    </row>
    <row r="16" spans="1:73" x14ac:dyDescent="0.3">
      <c r="A16" t="str">
        <f t="shared" si="2"/>
        <v>5-1</v>
      </c>
      <c r="B16" s="21">
        <v>13</v>
      </c>
      <c r="C16" s="21">
        <v>2</v>
      </c>
      <c r="D16" s="21">
        <v>1</v>
      </c>
      <c r="E16" s="21">
        <v>1</v>
      </c>
      <c r="F16" s="21">
        <v>5</v>
      </c>
      <c r="G16" s="21">
        <v>1</v>
      </c>
      <c r="H16" s="21">
        <v>1</v>
      </c>
      <c r="J16" t="str">
        <f t="shared" si="3"/>
        <v>5-1</v>
      </c>
      <c r="K16" s="21">
        <v>13</v>
      </c>
      <c r="L16" s="21">
        <v>2</v>
      </c>
      <c r="M16" s="21">
        <v>1</v>
      </c>
      <c r="N16" s="21">
        <v>3</v>
      </c>
      <c r="O16" s="21">
        <v>5</v>
      </c>
      <c r="P16" s="21">
        <v>1</v>
      </c>
      <c r="Q16" s="26">
        <v>0.97650000000000003</v>
      </c>
      <c r="S16" t="str">
        <f t="shared" si="0"/>
        <v>4-1</v>
      </c>
      <c r="T16" s="23">
        <v>4</v>
      </c>
      <c r="U16" s="23">
        <v>4</v>
      </c>
      <c r="V16" s="23">
        <v>1</v>
      </c>
      <c r="W16" s="23">
        <v>100</v>
      </c>
      <c r="Y16" t="str">
        <f t="shared" si="1"/>
        <v>10-3</v>
      </c>
      <c r="Z16" s="23">
        <v>908</v>
      </c>
      <c r="AA16" s="23">
        <v>10</v>
      </c>
      <c r="AB16" s="23">
        <v>3</v>
      </c>
      <c r="AC16" s="23">
        <v>0.108</v>
      </c>
      <c r="AD16">
        <f t="shared" si="4"/>
        <v>0.108</v>
      </c>
      <c r="AF16" t="str">
        <f t="shared" si="5"/>
        <v>9-1</v>
      </c>
      <c r="AG16" s="23">
        <v>710</v>
      </c>
      <c r="AH16" s="23">
        <v>3</v>
      </c>
      <c r="AI16" s="23">
        <v>9</v>
      </c>
      <c r="AJ16" s="23">
        <v>1</v>
      </c>
      <c r="AK16" s="23">
        <v>9</v>
      </c>
      <c r="AL16" s="23">
        <v>1</v>
      </c>
      <c r="AO16" s="32">
        <v>13</v>
      </c>
      <c r="AP16" s="1">
        <f t="shared" si="6"/>
        <v>7</v>
      </c>
      <c r="AQ16" s="1">
        <f t="shared" si="7"/>
        <v>410</v>
      </c>
      <c r="AR16" s="1">
        <f t="shared" si="8"/>
        <v>1532</v>
      </c>
      <c r="AS16" s="1" t="str">
        <f t="shared" si="9"/>
        <v>7-410-1532</v>
      </c>
      <c r="AT16" s="15">
        <f t="shared" si="10"/>
        <v>126</v>
      </c>
      <c r="AU16" s="1">
        <f t="shared" si="11"/>
        <v>4462</v>
      </c>
      <c r="AV16" s="1">
        <f t="shared" si="12"/>
        <v>18124</v>
      </c>
      <c r="AW16" s="1" t="str">
        <f t="shared" si="13"/>
        <v>126-4462-18124</v>
      </c>
      <c r="AX16" s="15">
        <f t="shared" si="14"/>
        <v>1</v>
      </c>
      <c r="AY16" s="1">
        <f t="shared" si="15"/>
        <v>1</v>
      </c>
      <c r="AZ16" s="1">
        <f t="shared" si="16"/>
        <v>1</v>
      </c>
      <c r="BA16" s="1" t="str">
        <f t="shared" si="17"/>
        <v>1-1-1</v>
      </c>
      <c r="BB16" s="15">
        <f t="shared" si="18"/>
        <v>0.94399999999999995</v>
      </c>
      <c r="BC16" s="1">
        <f t="shared" si="19"/>
        <v>0.94399999999999995</v>
      </c>
      <c r="BD16" s="1">
        <f t="shared" si="20"/>
        <v>0.94399999999999995</v>
      </c>
      <c r="BE16" s="1" t="str">
        <f t="shared" si="21"/>
        <v>0.944-0.944-0.944</v>
      </c>
      <c r="BF16" s="15">
        <f t="shared" si="22"/>
        <v>430</v>
      </c>
      <c r="BG16" s="1">
        <f t="shared" si="23"/>
        <v>430</v>
      </c>
      <c r="BH16" s="1">
        <f t="shared" si="24"/>
        <v>430</v>
      </c>
      <c r="BI16" s="16" t="str">
        <f t="shared" si="25"/>
        <v>430-430-430</v>
      </c>
      <c r="BJ16" s="1">
        <f t="shared" si="26"/>
        <v>0.60219999999999996</v>
      </c>
      <c r="BK16" s="1">
        <f t="shared" si="27"/>
        <v>0.60219999999999996</v>
      </c>
      <c r="BL16" s="1">
        <f t="shared" si="28"/>
        <v>0.60219999999999996</v>
      </c>
      <c r="BM16" s="16" t="str">
        <f t="shared" si="29"/>
        <v>0.6022-0.6022-0.6022</v>
      </c>
      <c r="BN16" s="1" t="str">
        <f t="shared" si="30"/>
        <v>NA</v>
      </c>
      <c r="BO16" s="1" t="str">
        <f t="shared" si="31"/>
        <v>NA</v>
      </c>
      <c r="BP16" s="1" t="str">
        <f t="shared" si="32"/>
        <v>NA</v>
      </c>
      <c r="BQ16" s="16" t="str">
        <f t="shared" si="33"/>
        <v>NA-NA-NA</v>
      </c>
      <c r="BR16" s="1"/>
      <c r="BS16" s="1"/>
      <c r="BT16" s="1"/>
      <c r="BU16" s="1"/>
    </row>
    <row r="17" spans="1:73" x14ac:dyDescent="0.3">
      <c r="A17" t="str">
        <f t="shared" si="2"/>
        <v>5-2</v>
      </c>
      <c r="B17" s="21">
        <v>14</v>
      </c>
      <c r="C17" s="21">
        <v>2</v>
      </c>
      <c r="D17" s="21">
        <v>1</v>
      </c>
      <c r="E17" s="21">
        <v>1</v>
      </c>
      <c r="F17" s="21">
        <v>5</v>
      </c>
      <c r="G17" s="21">
        <v>2</v>
      </c>
      <c r="H17" s="21">
        <v>1</v>
      </c>
      <c r="J17" t="str">
        <f t="shared" si="3"/>
        <v>5-2</v>
      </c>
      <c r="K17" s="21">
        <v>14</v>
      </c>
      <c r="L17" s="21">
        <v>2</v>
      </c>
      <c r="M17" s="21">
        <v>4</v>
      </c>
      <c r="N17" s="21">
        <v>3</v>
      </c>
      <c r="O17" s="21">
        <v>5</v>
      </c>
      <c r="P17" s="21">
        <v>2</v>
      </c>
      <c r="Q17" s="26">
        <v>0.97650000000000003</v>
      </c>
      <c r="S17" t="str">
        <f t="shared" si="0"/>
        <v>4-2</v>
      </c>
      <c r="T17" s="23">
        <v>77</v>
      </c>
      <c r="U17" s="23">
        <v>4</v>
      </c>
      <c r="V17" s="23">
        <v>2</v>
      </c>
      <c r="W17" s="23">
        <v>100</v>
      </c>
      <c r="Y17" t="str">
        <f t="shared" si="1"/>
        <v>11-1</v>
      </c>
      <c r="Z17" s="23">
        <v>909</v>
      </c>
      <c r="AA17" s="23">
        <v>11</v>
      </c>
      <c r="AB17" s="23">
        <v>1</v>
      </c>
      <c r="AC17" s="23">
        <v>0.1968</v>
      </c>
      <c r="AD17">
        <f t="shared" si="4"/>
        <v>0.1968</v>
      </c>
      <c r="AF17" t="str">
        <f t="shared" si="5"/>
        <v>12-1</v>
      </c>
      <c r="AG17" s="23">
        <v>711</v>
      </c>
      <c r="AH17" s="23">
        <v>2</v>
      </c>
      <c r="AI17" s="23">
        <v>13</v>
      </c>
      <c r="AJ17" s="23">
        <v>1</v>
      </c>
      <c r="AK17" s="23">
        <v>12</v>
      </c>
      <c r="AL17" s="23">
        <v>1</v>
      </c>
      <c r="AO17" s="32">
        <v>14</v>
      </c>
      <c r="AP17" s="1">
        <f t="shared" si="6"/>
        <v>24</v>
      </c>
      <c r="AQ17" s="1">
        <f t="shared" si="7"/>
        <v>361</v>
      </c>
      <c r="AR17" s="1">
        <f t="shared" si="8"/>
        <v>329</v>
      </c>
      <c r="AS17" s="1" t="str">
        <f t="shared" si="9"/>
        <v>24-361-329</v>
      </c>
      <c r="AT17" s="15">
        <f t="shared" si="10"/>
        <v>147</v>
      </c>
      <c r="AU17" s="1">
        <f t="shared" si="11"/>
        <v>2267</v>
      </c>
      <c r="AV17" s="1">
        <f t="shared" si="12"/>
        <v>1915</v>
      </c>
      <c r="AW17" s="1" t="str">
        <f t="shared" si="13"/>
        <v>147-2267-1915</v>
      </c>
      <c r="AX17" s="15">
        <f t="shared" si="14"/>
        <v>1</v>
      </c>
      <c r="AY17" s="1">
        <f t="shared" si="15"/>
        <v>1</v>
      </c>
      <c r="AZ17" s="1">
        <f t="shared" si="16"/>
        <v>1</v>
      </c>
      <c r="BA17" s="1" t="str">
        <f t="shared" si="17"/>
        <v>1-1-1</v>
      </c>
      <c r="BB17" s="15">
        <f t="shared" si="18"/>
        <v>0.94399999999999995</v>
      </c>
      <c r="BC17" s="1">
        <f t="shared" si="19"/>
        <v>0.94399999999999995</v>
      </c>
      <c r="BD17" s="1">
        <f t="shared" si="20"/>
        <v>0.94399999999999995</v>
      </c>
      <c r="BE17" s="1" t="str">
        <f t="shared" si="21"/>
        <v>0.944-0.944-0.944</v>
      </c>
      <c r="BF17" s="15">
        <f t="shared" si="22"/>
        <v>430</v>
      </c>
      <c r="BG17" s="1">
        <f t="shared" si="23"/>
        <v>430</v>
      </c>
      <c r="BH17" s="1">
        <f t="shared" si="24"/>
        <v>430</v>
      </c>
      <c r="BI17" s="16" t="str">
        <f t="shared" si="25"/>
        <v>430-430-430</v>
      </c>
      <c r="BJ17" s="1">
        <f t="shared" si="26"/>
        <v>1.2859</v>
      </c>
      <c r="BK17" s="1">
        <f t="shared" si="27"/>
        <v>1.2859</v>
      </c>
      <c r="BL17" s="1">
        <f t="shared" si="28"/>
        <v>1.2859</v>
      </c>
      <c r="BM17" s="16" t="str">
        <f t="shared" si="29"/>
        <v>1.2859-1.2859-1.2859</v>
      </c>
      <c r="BN17" s="1" t="str">
        <f t="shared" si="30"/>
        <v>NA</v>
      </c>
      <c r="BO17" s="1" t="str">
        <f t="shared" si="31"/>
        <v>NA</v>
      </c>
      <c r="BP17" s="1" t="str">
        <f t="shared" si="32"/>
        <v>NA</v>
      </c>
      <c r="BQ17" s="16" t="str">
        <f t="shared" si="33"/>
        <v>NA-NA-NA</v>
      </c>
      <c r="BR17" s="1"/>
      <c r="BS17" s="1"/>
      <c r="BT17" s="1"/>
      <c r="BU17" s="1"/>
    </row>
    <row r="18" spans="1:73" x14ac:dyDescent="0.3">
      <c r="A18" t="str">
        <f t="shared" si="2"/>
        <v>5-3</v>
      </c>
      <c r="B18" s="21">
        <v>15</v>
      </c>
      <c r="C18" s="21">
        <v>2</v>
      </c>
      <c r="D18" s="21">
        <v>10</v>
      </c>
      <c r="E18" s="21">
        <v>1</v>
      </c>
      <c r="F18" s="21">
        <v>5</v>
      </c>
      <c r="G18" s="21">
        <v>3</v>
      </c>
      <c r="H18" s="21">
        <v>1</v>
      </c>
      <c r="J18" t="str">
        <f t="shared" si="3"/>
        <v>5-3</v>
      </c>
      <c r="K18" s="21">
        <v>15</v>
      </c>
      <c r="L18" s="21">
        <v>2</v>
      </c>
      <c r="M18" s="21">
        <v>619</v>
      </c>
      <c r="N18" s="21">
        <v>3</v>
      </c>
      <c r="O18" s="21">
        <v>5</v>
      </c>
      <c r="P18" s="21">
        <v>3</v>
      </c>
      <c r="Q18" s="26">
        <v>0.97650000000000003</v>
      </c>
      <c r="S18" t="str">
        <f t="shared" si="0"/>
        <v>4-3</v>
      </c>
      <c r="T18" s="23">
        <v>150</v>
      </c>
      <c r="U18" s="23">
        <v>4</v>
      </c>
      <c r="V18" s="23">
        <v>3</v>
      </c>
      <c r="W18" s="23">
        <v>100</v>
      </c>
      <c r="Y18" t="str">
        <f t="shared" si="1"/>
        <v>11-2</v>
      </c>
      <c r="Z18" s="23">
        <v>910</v>
      </c>
      <c r="AA18" s="23">
        <v>11</v>
      </c>
      <c r="AB18" s="23">
        <v>2</v>
      </c>
      <c r="AC18" s="23">
        <v>0.1968</v>
      </c>
      <c r="AD18">
        <f t="shared" si="4"/>
        <v>0.1968</v>
      </c>
      <c r="AF18" t="str">
        <f t="shared" si="5"/>
        <v>12-2</v>
      </c>
      <c r="AG18" s="23">
        <v>712</v>
      </c>
      <c r="AH18" s="23">
        <v>2</v>
      </c>
      <c r="AI18" s="23">
        <v>13</v>
      </c>
      <c r="AJ18" s="23">
        <v>2</v>
      </c>
      <c r="AK18" s="23">
        <v>12</v>
      </c>
      <c r="AL18" s="23">
        <v>2</v>
      </c>
      <c r="AO18" s="32">
        <v>15</v>
      </c>
      <c r="AP18" s="1">
        <f t="shared" si="6"/>
        <v>1120</v>
      </c>
      <c r="AQ18" s="1">
        <f t="shared" si="7"/>
        <v>1404</v>
      </c>
      <c r="AR18" s="1">
        <f t="shared" si="8"/>
        <v>7224</v>
      </c>
      <c r="AS18" s="1" t="str">
        <f t="shared" si="9"/>
        <v>1120-1404-7224</v>
      </c>
      <c r="AT18" s="15">
        <f t="shared" si="10"/>
        <v>3101</v>
      </c>
      <c r="AU18" s="1">
        <f t="shared" si="11"/>
        <v>3519</v>
      </c>
      <c r="AV18" s="1">
        <f t="shared" si="12"/>
        <v>18386</v>
      </c>
      <c r="AW18" s="1" t="str">
        <f t="shared" si="13"/>
        <v>3101-3519-18386</v>
      </c>
      <c r="AX18" s="15">
        <f t="shared" si="14"/>
        <v>1</v>
      </c>
      <c r="AY18" s="1">
        <f t="shared" si="15"/>
        <v>1</v>
      </c>
      <c r="AZ18" s="1">
        <f t="shared" si="16"/>
        <v>1</v>
      </c>
      <c r="BA18" s="1" t="str">
        <f t="shared" si="17"/>
        <v>1-1-1</v>
      </c>
      <c r="BB18" s="15">
        <f t="shared" si="18"/>
        <v>0.94399999999999995</v>
      </c>
      <c r="BC18" s="1">
        <f t="shared" si="19"/>
        <v>0.94399999999999995</v>
      </c>
      <c r="BD18" s="1">
        <f t="shared" si="20"/>
        <v>0.94399999999999995</v>
      </c>
      <c r="BE18" s="1" t="str">
        <f t="shared" si="21"/>
        <v>0.944-0.944-0.944</v>
      </c>
      <c r="BF18" s="15">
        <f t="shared" si="22"/>
        <v>430</v>
      </c>
      <c r="BG18" s="1">
        <f t="shared" si="23"/>
        <v>430</v>
      </c>
      <c r="BH18" s="1">
        <f t="shared" si="24"/>
        <v>430</v>
      </c>
      <c r="BI18" s="16" t="str">
        <f t="shared" si="25"/>
        <v>430-430-430</v>
      </c>
      <c r="BJ18" s="1">
        <f t="shared" si="26"/>
        <v>0.43490000000000001</v>
      </c>
      <c r="BK18" s="1">
        <f t="shared" si="27"/>
        <v>0.43490000000000001</v>
      </c>
      <c r="BL18" s="1">
        <f t="shared" si="28"/>
        <v>0.43490000000000001</v>
      </c>
      <c r="BM18" s="16" t="str">
        <f t="shared" si="29"/>
        <v>0.4349-0.4349-0.4349</v>
      </c>
      <c r="BN18" s="1" t="str">
        <f t="shared" si="30"/>
        <v>NA</v>
      </c>
      <c r="BO18" s="1" t="str">
        <f t="shared" si="31"/>
        <v>NA</v>
      </c>
      <c r="BP18" s="1" t="str">
        <f t="shared" si="32"/>
        <v>NA</v>
      </c>
      <c r="BQ18" s="16" t="str">
        <f t="shared" si="33"/>
        <v>NA-NA-NA</v>
      </c>
      <c r="BR18" s="1"/>
      <c r="BS18" s="1"/>
      <c r="BT18" s="1"/>
      <c r="BU18" s="1"/>
    </row>
    <row r="19" spans="1:73" x14ac:dyDescent="0.3">
      <c r="A19" t="str">
        <f t="shared" si="2"/>
        <v>6-1</v>
      </c>
      <c r="B19" s="21">
        <v>16</v>
      </c>
      <c r="C19" s="21">
        <v>2</v>
      </c>
      <c r="D19" s="21">
        <v>3</v>
      </c>
      <c r="E19" s="21">
        <v>1</v>
      </c>
      <c r="F19" s="21">
        <v>6</v>
      </c>
      <c r="G19" s="21">
        <v>1</v>
      </c>
      <c r="H19" s="21">
        <v>1</v>
      </c>
      <c r="J19" t="str">
        <f t="shared" si="3"/>
        <v>6-1</v>
      </c>
      <c r="K19" s="21">
        <v>16</v>
      </c>
      <c r="L19" s="21">
        <v>2</v>
      </c>
      <c r="M19" s="21">
        <v>8</v>
      </c>
      <c r="N19" s="21">
        <v>3</v>
      </c>
      <c r="O19" s="21">
        <v>6</v>
      </c>
      <c r="P19" s="21">
        <v>1</v>
      </c>
      <c r="Q19" s="26">
        <v>0.96250000000000002</v>
      </c>
      <c r="S19" t="str">
        <f t="shared" si="0"/>
        <v>4-4</v>
      </c>
      <c r="T19" s="23">
        <v>223</v>
      </c>
      <c r="U19" s="23">
        <v>4</v>
      </c>
      <c r="V19" s="23">
        <v>4</v>
      </c>
      <c r="W19" s="23">
        <v>100</v>
      </c>
      <c r="Y19" t="str">
        <f t="shared" si="1"/>
        <v>11-3</v>
      </c>
      <c r="Z19" s="23">
        <v>911</v>
      </c>
      <c r="AA19" s="23">
        <v>11</v>
      </c>
      <c r="AB19" s="23">
        <v>3</v>
      </c>
      <c r="AC19" s="23">
        <v>0.1968</v>
      </c>
      <c r="AD19">
        <f t="shared" si="4"/>
        <v>0.1968</v>
      </c>
      <c r="AF19" t="str">
        <f t="shared" si="5"/>
        <v>12-3</v>
      </c>
      <c r="AG19" s="23">
        <v>713</v>
      </c>
      <c r="AH19" s="23">
        <v>2</v>
      </c>
      <c r="AI19" s="23">
        <v>13</v>
      </c>
      <c r="AJ19" s="23">
        <v>3</v>
      </c>
      <c r="AK19" s="23">
        <v>12</v>
      </c>
      <c r="AL19" s="23">
        <v>3</v>
      </c>
      <c r="AO19" s="32">
        <v>16</v>
      </c>
      <c r="AP19" s="1">
        <f t="shared" si="6"/>
        <v>0</v>
      </c>
      <c r="AQ19" s="1">
        <f t="shared" si="7"/>
        <v>2319</v>
      </c>
      <c r="AR19" s="1">
        <f t="shared" si="8"/>
        <v>1485</v>
      </c>
      <c r="AS19" s="1" t="str">
        <f t="shared" si="9"/>
        <v>0-2319-1485</v>
      </c>
      <c r="AT19" s="15">
        <f t="shared" si="10"/>
        <v>0</v>
      </c>
      <c r="AU19" s="1">
        <f t="shared" si="11"/>
        <v>6670</v>
      </c>
      <c r="AV19" s="1">
        <f t="shared" si="12"/>
        <v>4170</v>
      </c>
      <c r="AW19" s="1" t="str">
        <f t="shared" si="13"/>
        <v>0-6670-4170</v>
      </c>
      <c r="AX19" s="15">
        <f t="shared" si="14"/>
        <v>1</v>
      </c>
      <c r="AY19" s="1">
        <f t="shared" si="15"/>
        <v>1</v>
      </c>
      <c r="AZ19" s="1">
        <f t="shared" si="16"/>
        <v>1</v>
      </c>
      <c r="BA19" s="1" t="str">
        <f t="shared" si="17"/>
        <v>1-1-1</v>
      </c>
      <c r="BB19" s="15">
        <f t="shared" si="18"/>
        <v>0.98499999999999999</v>
      </c>
      <c r="BC19" s="1">
        <f t="shared" si="19"/>
        <v>0.98499999999999999</v>
      </c>
      <c r="BD19" s="1">
        <f t="shared" si="20"/>
        <v>0.98499999999999999</v>
      </c>
      <c r="BE19" s="1" t="str">
        <f t="shared" si="21"/>
        <v>0.985-0.985-0.985</v>
      </c>
      <c r="BF19" s="15">
        <f t="shared" si="22"/>
        <v>670</v>
      </c>
      <c r="BG19" s="1">
        <f t="shared" si="23"/>
        <v>670</v>
      </c>
      <c r="BH19" s="1">
        <f t="shared" si="24"/>
        <v>670</v>
      </c>
      <c r="BI19" s="16" t="str">
        <f t="shared" si="25"/>
        <v>670-670-670</v>
      </c>
      <c r="BJ19" s="1" t="str">
        <f t="shared" si="26"/>
        <v>NA</v>
      </c>
      <c r="BK19" s="1">
        <f t="shared" si="27"/>
        <v>1.0642</v>
      </c>
      <c r="BL19" s="1">
        <f t="shared" si="28"/>
        <v>0.57230000000000003</v>
      </c>
      <c r="BM19" s="16" t="str">
        <f t="shared" si="29"/>
        <v>NA-1.0642-0.5723</v>
      </c>
      <c r="BN19" s="1" t="str">
        <f t="shared" si="30"/>
        <v>NA</v>
      </c>
      <c r="BO19" s="1" t="str">
        <f t="shared" si="31"/>
        <v>NA</v>
      </c>
      <c r="BP19" s="1" t="str">
        <f t="shared" si="32"/>
        <v>NA</v>
      </c>
      <c r="BQ19" s="16" t="str">
        <f t="shared" si="33"/>
        <v>NA-NA-NA</v>
      </c>
      <c r="BR19" s="1"/>
      <c r="BS19" s="1"/>
      <c r="BT19" s="1"/>
      <c r="BU19" s="1"/>
    </row>
    <row r="20" spans="1:73" x14ac:dyDescent="0.3">
      <c r="A20" t="str">
        <f t="shared" si="2"/>
        <v>6-2</v>
      </c>
      <c r="B20" s="21">
        <v>17</v>
      </c>
      <c r="C20" s="21">
        <v>2</v>
      </c>
      <c r="D20" s="21">
        <v>6</v>
      </c>
      <c r="E20" s="21">
        <v>1</v>
      </c>
      <c r="F20" s="21">
        <v>6</v>
      </c>
      <c r="G20" s="21">
        <v>2</v>
      </c>
      <c r="H20" s="21">
        <v>1</v>
      </c>
      <c r="J20" t="str">
        <f t="shared" si="3"/>
        <v>6-2</v>
      </c>
      <c r="K20" s="21">
        <v>17</v>
      </c>
      <c r="L20" s="21">
        <v>2</v>
      </c>
      <c r="M20" s="21">
        <v>13</v>
      </c>
      <c r="N20" s="21">
        <v>3</v>
      </c>
      <c r="O20" s="21">
        <v>6</v>
      </c>
      <c r="P20" s="21">
        <v>2</v>
      </c>
      <c r="Q20" s="26">
        <v>0.96250000000000002</v>
      </c>
      <c r="S20" t="str">
        <f t="shared" si="0"/>
        <v>5-1</v>
      </c>
      <c r="T20" s="23">
        <v>5</v>
      </c>
      <c r="U20" s="23">
        <v>5</v>
      </c>
      <c r="V20" s="23">
        <v>1</v>
      </c>
      <c r="W20" s="23">
        <v>100</v>
      </c>
      <c r="Y20" t="str">
        <f t="shared" si="1"/>
        <v>13-1</v>
      </c>
      <c r="Z20" s="23">
        <v>912</v>
      </c>
      <c r="AA20" s="23">
        <v>13</v>
      </c>
      <c r="AB20" s="23">
        <v>1</v>
      </c>
      <c r="AC20" s="23">
        <v>0.60219999999999996</v>
      </c>
      <c r="AD20">
        <f t="shared" si="4"/>
        <v>0.60219999999999996</v>
      </c>
      <c r="AF20" t="str">
        <f t="shared" si="5"/>
        <v>17-1</v>
      </c>
      <c r="AG20" s="23">
        <v>716</v>
      </c>
      <c r="AH20" s="23">
        <v>2</v>
      </c>
      <c r="AI20" s="23">
        <v>41</v>
      </c>
      <c r="AJ20" s="23">
        <v>1</v>
      </c>
      <c r="AK20" s="23">
        <v>17</v>
      </c>
      <c r="AL20" s="23">
        <v>1</v>
      </c>
      <c r="AO20" s="32">
        <v>17</v>
      </c>
      <c r="AP20" s="1">
        <f t="shared" si="6"/>
        <v>745</v>
      </c>
      <c r="AQ20" s="1">
        <f t="shared" si="7"/>
        <v>6326</v>
      </c>
      <c r="AR20" s="1">
        <f t="shared" si="8"/>
        <v>6026</v>
      </c>
      <c r="AS20" s="1" t="str">
        <f t="shared" si="9"/>
        <v>745-6326-6026</v>
      </c>
      <c r="AT20" s="15">
        <f t="shared" si="10"/>
        <v>1953</v>
      </c>
      <c r="AU20" s="1">
        <f t="shared" si="11"/>
        <v>15636</v>
      </c>
      <c r="AV20" s="1">
        <f t="shared" si="12"/>
        <v>15360</v>
      </c>
      <c r="AW20" s="1" t="str">
        <f t="shared" si="13"/>
        <v>1953-15636-15360</v>
      </c>
      <c r="AX20" s="15">
        <f t="shared" si="14"/>
        <v>1</v>
      </c>
      <c r="AY20" s="1">
        <f t="shared" si="15"/>
        <v>1</v>
      </c>
      <c r="AZ20" s="1">
        <f t="shared" si="16"/>
        <v>1</v>
      </c>
      <c r="BA20" s="1" t="str">
        <f t="shared" si="17"/>
        <v>1-1-1</v>
      </c>
      <c r="BB20" s="15">
        <f t="shared" si="18"/>
        <v>0.92200000000000004</v>
      </c>
      <c r="BC20" s="1">
        <f t="shared" si="19"/>
        <v>0.92200000000000004</v>
      </c>
      <c r="BD20" s="1">
        <f t="shared" si="20"/>
        <v>0.92200000000000004</v>
      </c>
      <c r="BE20" s="1" t="str">
        <f t="shared" si="21"/>
        <v>0.922-0.922-0.922</v>
      </c>
      <c r="BF20" s="15">
        <f t="shared" si="22"/>
        <v>520</v>
      </c>
      <c r="BG20" s="1">
        <f t="shared" si="23"/>
        <v>570</v>
      </c>
      <c r="BH20" s="1">
        <f t="shared" si="24"/>
        <v>570</v>
      </c>
      <c r="BI20" s="16" t="str">
        <f t="shared" si="25"/>
        <v>520-570-570</v>
      </c>
      <c r="BJ20" s="1">
        <f t="shared" si="26"/>
        <v>2.1848000000000001</v>
      </c>
      <c r="BK20" s="1">
        <f t="shared" si="27"/>
        <v>0.17380000000000001</v>
      </c>
      <c r="BL20" s="1">
        <f t="shared" si="28"/>
        <v>0.22900000000000001</v>
      </c>
      <c r="BM20" s="16" t="str">
        <f t="shared" si="29"/>
        <v>2.1848-0.1738-0.229</v>
      </c>
      <c r="BN20" s="1">
        <f t="shared" si="30"/>
        <v>2</v>
      </c>
      <c r="BO20" s="1" t="str">
        <f t="shared" si="31"/>
        <v>NA</v>
      </c>
      <c r="BP20" s="1" t="str">
        <f t="shared" si="32"/>
        <v>NA</v>
      </c>
      <c r="BQ20" s="16" t="str">
        <f t="shared" si="33"/>
        <v>2-NA-NA</v>
      </c>
      <c r="BR20" s="1"/>
      <c r="BS20" s="1"/>
      <c r="BT20" s="1"/>
      <c r="BU20" s="1"/>
    </row>
    <row r="21" spans="1:73" x14ac:dyDescent="0.3">
      <c r="A21" t="str">
        <f t="shared" si="2"/>
        <v>6-3</v>
      </c>
      <c r="B21" s="21">
        <v>18</v>
      </c>
      <c r="C21" s="21">
        <v>2</v>
      </c>
      <c r="D21" s="21">
        <v>86</v>
      </c>
      <c r="E21" s="21">
        <v>1</v>
      </c>
      <c r="F21" s="21">
        <v>6</v>
      </c>
      <c r="G21" s="21">
        <v>3</v>
      </c>
      <c r="H21" s="21">
        <v>1</v>
      </c>
      <c r="J21" t="str">
        <f t="shared" si="3"/>
        <v>6-3</v>
      </c>
      <c r="K21" s="21">
        <v>18</v>
      </c>
      <c r="L21" s="21">
        <v>2</v>
      </c>
      <c r="M21" s="21">
        <v>188</v>
      </c>
      <c r="N21" s="21">
        <v>3</v>
      </c>
      <c r="O21" s="21">
        <v>6</v>
      </c>
      <c r="P21" s="21">
        <v>3</v>
      </c>
      <c r="Q21" s="26">
        <v>0.96250000000000002</v>
      </c>
      <c r="S21" t="str">
        <f t="shared" si="0"/>
        <v>5-2</v>
      </c>
      <c r="T21" s="23">
        <v>78</v>
      </c>
      <c r="U21" s="23">
        <v>5</v>
      </c>
      <c r="V21" s="23">
        <v>2</v>
      </c>
      <c r="W21" s="23">
        <v>100</v>
      </c>
      <c r="Y21" t="str">
        <f t="shared" si="1"/>
        <v>13-2</v>
      </c>
      <c r="Z21" s="23">
        <v>913</v>
      </c>
      <c r="AA21" s="23">
        <v>13</v>
      </c>
      <c r="AB21" s="23">
        <v>2</v>
      </c>
      <c r="AC21" s="23">
        <v>0.60219999999999996</v>
      </c>
      <c r="AD21">
        <f t="shared" si="4"/>
        <v>0.60219999999999996</v>
      </c>
      <c r="AF21" t="str">
        <f t="shared" si="5"/>
        <v>18-3</v>
      </c>
      <c r="AG21" s="23">
        <v>717</v>
      </c>
      <c r="AH21" s="23">
        <v>1</v>
      </c>
      <c r="AI21" s="23">
        <v>18</v>
      </c>
      <c r="AJ21" s="23">
        <v>1</v>
      </c>
      <c r="AK21" s="23">
        <v>18</v>
      </c>
      <c r="AL21" s="23">
        <v>3</v>
      </c>
      <c r="AO21" s="32">
        <v>18</v>
      </c>
      <c r="AP21" s="1">
        <f t="shared" si="6"/>
        <v>0</v>
      </c>
      <c r="AQ21" s="1">
        <f t="shared" si="7"/>
        <v>315</v>
      </c>
      <c r="AR21" s="1">
        <f t="shared" si="8"/>
        <v>2179</v>
      </c>
      <c r="AS21" s="1" t="str">
        <f t="shared" si="9"/>
        <v>0-315-2179</v>
      </c>
      <c r="AT21" s="15">
        <f t="shared" si="10"/>
        <v>0</v>
      </c>
      <c r="AU21" s="1">
        <f t="shared" si="11"/>
        <v>586</v>
      </c>
      <c r="AV21" s="1">
        <f t="shared" si="12"/>
        <v>4146</v>
      </c>
      <c r="AW21" s="1" t="str">
        <f t="shared" si="13"/>
        <v>0-586-4146</v>
      </c>
      <c r="AX21" s="15">
        <f t="shared" si="14"/>
        <v>1</v>
      </c>
      <c r="AY21" s="1">
        <f t="shared" si="15"/>
        <v>1</v>
      </c>
      <c r="AZ21" s="1">
        <f t="shared" si="16"/>
        <v>1</v>
      </c>
      <c r="BA21" s="1" t="str">
        <f t="shared" si="17"/>
        <v>1-1-1</v>
      </c>
      <c r="BB21" s="15">
        <f t="shared" si="18"/>
        <v>0.92200000000000004</v>
      </c>
      <c r="BC21" s="1">
        <f t="shared" si="19"/>
        <v>0.92200000000000004</v>
      </c>
      <c r="BD21" s="1">
        <f t="shared" si="20"/>
        <v>0.92200000000000004</v>
      </c>
      <c r="BE21" s="1" t="str">
        <f t="shared" si="21"/>
        <v>0.922-0.922-0.922</v>
      </c>
      <c r="BF21" s="15">
        <f t="shared" si="22"/>
        <v>570</v>
      </c>
      <c r="BG21" s="1">
        <f t="shared" si="23"/>
        <v>570</v>
      </c>
      <c r="BH21" s="1">
        <f t="shared" si="24"/>
        <v>570</v>
      </c>
      <c r="BI21" s="16" t="str">
        <f t="shared" si="25"/>
        <v>570-570-570</v>
      </c>
      <c r="BJ21" s="1" t="str">
        <f t="shared" si="26"/>
        <v>NA</v>
      </c>
      <c r="BK21" s="1">
        <f t="shared" si="27"/>
        <v>0.32079999999999997</v>
      </c>
      <c r="BL21" s="1">
        <f t="shared" si="28"/>
        <v>1.1667000000000001</v>
      </c>
      <c r="BM21" s="16" t="str">
        <f t="shared" si="29"/>
        <v>NA-0.3208-1.1667</v>
      </c>
      <c r="BN21" s="1" t="str">
        <f t="shared" si="30"/>
        <v>NA</v>
      </c>
      <c r="BO21" s="1" t="str">
        <f t="shared" si="31"/>
        <v>NA</v>
      </c>
      <c r="BP21" s="1">
        <f t="shared" si="32"/>
        <v>1</v>
      </c>
      <c r="BQ21" s="16" t="str">
        <f t="shared" si="33"/>
        <v>NA-NA-1</v>
      </c>
      <c r="BR21" s="1"/>
      <c r="BS21" s="1"/>
      <c r="BT21" s="1"/>
      <c r="BU21" s="1"/>
    </row>
    <row r="22" spans="1:73" x14ac:dyDescent="0.3">
      <c r="A22" t="str">
        <f t="shared" si="2"/>
        <v>7-1</v>
      </c>
      <c r="B22" s="21">
        <v>19</v>
      </c>
      <c r="C22" s="21">
        <v>2</v>
      </c>
      <c r="D22" s="21">
        <v>1</v>
      </c>
      <c r="E22" s="21">
        <v>1</v>
      </c>
      <c r="F22" s="21">
        <v>7</v>
      </c>
      <c r="G22" s="21">
        <v>1</v>
      </c>
      <c r="H22" s="21">
        <v>1</v>
      </c>
      <c r="J22" t="str">
        <f t="shared" si="3"/>
        <v>7-1</v>
      </c>
      <c r="K22" s="21">
        <v>19</v>
      </c>
      <c r="L22" s="21">
        <v>2</v>
      </c>
      <c r="M22" s="21">
        <v>1</v>
      </c>
      <c r="N22" s="21">
        <v>3</v>
      </c>
      <c r="O22" s="21">
        <v>7</v>
      </c>
      <c r="P22" s="21">
        <v>1</v>
      </c>
      <c r="Q22" s="26">
        <v>0.96250000000000002</v>
      </c>
      <c r="S22" t="str">
        <f t="shared" si="0"/>
        <v>5-3</v>
      </c>
      <c r="T22" s="23">
        <v>151</v>
      </c>
      <c r="U22" s="23">
        <v>5</v>
      </c>
      <c r="V22" s="23">
        <v>3</v>
      </c>
      <c r="W22" s="23">
        <v>100</v>
      </c>
      <c r="Y22" t="str">
        <f t="shared" si="1"/>
        <v>13-3</v>
      </c>
      <c r="Z22" s="23">
        <v>914</v>
      </c>
      <c r="AA22" s="23">
        <v>13</v>
      </c>
      <c r="AB22" s="23">
        <v>3</v>
      </c>
      <c r="AC22" s="23">
        <v>0.60219999999999996</v>
      </c>
      <c r="AD22">
        <f t="shared" si="4"/>
        <v>0.60219999999999996</v>
      </c>
      <c r="AF22" t="str">
        <f t="shared" si="5"/>
        <v>19-1</v>
      </c>
      <c r="AG22" s="23">
        <v>718</v>
      </c>
      <c r="AH22" s="23">
        <v>3</v>
      </c>
      <c r="AI22" s="23">
        <v>19</v>
      </c>
      <c r="AJ22" s="23">
        <v>1</v>
      </c>
      <c r="AK22" s="23">
        <v>19</v>
      </c>
      <c r="AL22" s="23">
        <v>1</v>
      </c>
      <c r="AO22" s="32">
        <v>19</v>
      </c>
      <c r="AP22" s="1">
        <f t="shared" si="6"/>
        <v>0</v>
      </c>
      <c r="AQ22" s="1">
        <f t="shared" si="7"/>
        <v>0</v>
      </c>
      <c r="AR22" s="1">
        <f t="shared" si="8"/>
        <v>0</v>
      </c>
      <c r="AS22" s="1" t="str">
        <f t="shared" si="9"/>
        <v>0-0-0</v>
      </c>
      <c r="AT22" s="15">
        <f t="shared" si="10"/>
        <v>0</v>
      </c>
      <c r="AU22" s="1">
        <f t="shared" si="11"/>
        <v>0</v>
      </c>
      <c r="AV22" s="1">
        <f t="shared" si="12"/>
        <v>0</v>
      </c>
      <c r="AW22" s="1" t="str">
        <f t="shared" si="13"/>
        <v>0-0-0</v>
      </c>
      <c r="AX22" s="15">
        <f t="shared" si="14"/>
        <v>1</v>
      </c>
      <c r="AY22" s="1">
        <f t="shared" si="15"/>
        <v>1</v>
      </c>
      <c r="AZ22" s="1">
        <f t="shared" si="16"/>
        <v>1</v>
      </c>
      <c r="BA22" s="1" t="str">
        <f t="shared" si="17"/>
        <v>1-1-1</v>
      </c>
      <c r="BB22" s="15">
        <f t="shared" si="18"/>
        <v>1</v>
      </c>
      <c r="BC22" s="1">
        <f t="shared" si="19"/>
        <v>1</v>
      </c>
      <c r="BD22" s="1">
        <f t="shared" si="20"/>
        <v>1</v>
      </c>
      <c r="BE22" s="1" t="str">
        <f t="shared" si="21"/>
        <v>1-1-1</v>
      </c>
      <c r="BF22" s="15">
        <f t="shared" si="22"/>
        <v>100</v>
      </c>
      <c r="BG22" s="1">
        <f t="shared" si="23"/>
        <v>100</v>
      </c>
      <c r="BH22" s="1">
        <f t="shared" si="24"/>
        <v>100</v>
      </c>
      <c r="BI22" s="16" t="str">
        <f t="shared" si="25"/>
        <v>100-100-100</v>
      </c>
      <c r="BJ22" s="1" t="str">
        <f t="shared" si="26"/>
        <v>NA</v>
      </c>
      <c r="BK22" s="1" t="str">
        <f t="shared" si="27"/>
        <v>NA</v>
      </c>
      <c r="BL22" s="1" t="str">
        <f t="shared" si="28"/>
        <v>NA</v>
      </c>
      <c r="BM22" s="16" t="str">
        <f t="shared" si="29"/>
        <v>NA-NA-NA</v>
      </c>
      <c r="BN22" s="1">
        <f t="shared" si="30"/>
        <v>3</v>
      </c>
      <c r="BO22" s="1">
        <f t="shared" si="31"/>
        <v>3</v>
      </c>
      <c r="BP22" s="1">
        <f t="shared" si="32"/>
        <v>3</v>
      </c>
      <c r="BQ22" s="16" t="str">
        <f t="shared" si="33"/>
        <v>3-3-3</v>
      </c>
      <c r="BR22" s="1"/>
      <c r="BS22" s="1"/>
      <c r="BT22" s="1"/>
      <c r="BU22" s="1"/>
    </row>
    <row r="23" spans="1:73" x14ac:dyDescent="0.3">
      <c r="A23" t="str">
        <f t="shared" si="2"/>
        <v>7-2</v>
      </c>
      <c r="B23" s="21">
        <v>20</v>
      </c>
      <c r="C23" s="21">
        <v>2</v>
      </c>
      <c r="D23" s="21">
        <v>0</v>
      </c>
      <c r="E23" s="21">
        <v>1</v>
      </c>
      <c r="F23" s="21">
        <v>7</v>
      </c>
      <c r="G23" s="21">
        <v>2</v>
      </c>
      <c r="H23" s="21">
        <v>1</v>
      </c>
      <c r="J23" t="str">
        <f t="shared" si="3"/>
        <v>7-2</v>
      </c>
      <c r="K23" s="21">
        <v>20</v>
      </c>
      <c r="L23" s="21">
        <v>2</v>
      </c>
      <c r="M23" s="21">
        <v>0</v>
      </c>
      <c r="N23" s="21">
        <v>3</v>
      </c>
      <c r="O23" s="21">
        <v>7</v>
      </c>
      <c r="P23" s="21">
        <v>2</v>
      </c>
      <c r="Q23" s="26">
        <v>0.96250000000000002</v>
      </c>
      <c r="S23" t="str">
        <f t="shared" si="0"/>
        <v>5-4</v>
      </c>
      <c r="T23" s="23">
        <v>224</v>
      </c>
      <c r="U23" s="23">
        <v>5</v>
      </c>
      <c r="V23" s="23">
        <v>4</v>
      </c>
      <c r="W23" s="23">
        <v>100</v>
      </c>
      <c r="Y23" t="str">
        <f t="shared" si="1"/>
        <v>14-1</v>
      </c>
      <c r="Z23" s="23">
        <v>915</v>
      </c>
      <c r="AA23" s="23">
        <v>14</v>
      </c>
      <c r="AB23" s="23">
        <v>1</v>
      </c>
      <c r="AC23" s="23">
        <v>1.2859</v>
      </c>
      <c r="AD23">
        <f t="shared" si="4"/>
        <v>1.2859</v>
      </c>
      <c r="AF23" t="str">
        <f t="shared" si="5"/>
        <v>19-2</v>
      </c>
      <c r="AG23" s="23">
        <v>719</v>
      </c>
      <c r="AH23" s="23">
        <v>3</v>
      </c>
      <c r="AI23" s="23">
        <v>19</v>
      </c>
      <c r="AJ23" s="23">
        <v>2</v>
      </c>
      <c r="AK23" s="23">
        <v>19</v>
      </c>
      <c r="AL23" s="23">
        <v>2</v>
      </c>
      <c r="AO23" s="32">
        <v>20</v>
      </c>
      <c r="AP23" s="1">
        <f t="shared" si="6"/>
        <v>0</v>
      </c>
      <c r="AQ23" s="1">
        <f t="shared" si="7"/>
        <v>5580</v>
      </c>
      <c r="AR23" s="1">
        <f t="shared" si="8"/>
        <v>2708</v>
      </c>
      <c r="AS23" s="1" t="str">
        <f t="shared" si="9"/>
        <v>0-5580-2708</v>
      </c>
      <c r="AT23" s="15">
        <f t="shared" si="10"/>
        <v>0</v>
      </c>
      <c r="AU23" s="1">
        <f t="shared" si="11"/>
        <v>9705</v>
      </c>
      <c r="AV23" s="1">
        <f t="shared" si="12"/>
        <v>4803</v>
      </c>
      <c r="AW23" s="1" t="str">
        <f t="shared" si="13"/>
        <v>0-9705-4803</v>
      </c>
      <c r="AX23" s="15">
        <f t="shared" si="14"/>
        <v>1</v>
      </c>
      <c r="AY23" s="1">
        <f t="shared" si="15"/>
        <v>1</v>
      </c>
      <c r="AZ23" s="1">
        <f t="shared" si="16"/>
        <v>1</v>
      </c>
      <c r="BA23" s="1" t="str">
        <f t="shared" si="17"/>
        <v>1-1-1</v>
      </c>
      <c r="BB23" s="15">
        <f t="shared" si="18"/>
        <v>0.98699999999999999</v>
      </c>
      <c r="BC23" s="1">
        <f t="shared" si="19"/>
        <v>0.98699999999999999</v>
      </c>
      <c r="BD23" s="1">
        <f t="shared" si="20"/>
        <v>0.98699999999999999</v>
      </c>
      <c r="BE23" s="1" t="str">
        <f t="shared" si="21"/>
        <v>0.987-0.987-0.987</v>
      </c>
      <c r="BF23" s="15">
        <f t="shared" si="22"/>
        <v>670</v>
      </c>
      <c r="BG23" s="1">
        <f t="shared" si="23"/>
        <v>670</v>
      </c>
      <c r="BH23" s="1">
        <f t="shared" si="24"/>
        <v>670</v>
      </c>
      <c r="BI23" s="16" t="str">
        <f t="shared" si="25"/>
        <v>670-670-670</v>
      </c>
      <c r="BJ23" s="1" t="str">
        <f t="shared" si="26"/>
        <v>NA</v>
      </c>
      <c r="BK23" s="1">
        <f t="shared" si="27"/>
        <v>1.0539000000000001</v>
      </c>
      <c r="BL23" s="1">
        <f t="shared" si="28"/>
        <v>1.1880999999999999</v>
      </c>
      <c r="BM23" s="16" t="str">
        <f t="shared" si="29"/>
        <v>NA-1.0539-1.1881</v>
      </c>
      <c r="BN23" s="1" t="str">
        <f t="shared" si="30"/>
        <v>NA</v>
      </c>
      <c r="BO23" s="1" t="str">
        <f t="shared" si="31"/>
        <v>NA</v>
      </c>
      <c r="BP23" s="1" t="str">
        <f t="shared" si="32"/>
        <v>NA</v>
      </c>
      <c r="BQ23" s="16" t="str">
        <f t="shared" si="33"/>
        <v>NA-NA-NA</v>
      </c>
      <c r="BR23" s="1"/>
      <c r="BS23" s="1"/>
      <c r="BT23" s="1"/>
      <c r="BU23" s="1"/>
    </row>
    <row r="24" spans="1:73" x14ac:dyDescent="0.3">
      <c r="A24" t="str">
        <f t="shared" si="2"/>
        <v>7-3</v>
      </c>
      <c r="B24" s="21">
        <v>21</v>
      </c>
      <c r="C24" s="21">
        <v>2</v>
      </c>
      <c r="D24" s="21">
        <v>108</v>
      </c>
      <c r="E24" s="21">
        <v>1</v>
      </c>
      <c r="F24" s="21">
        <v>7</v>
      </c>
      <c r="G24" s="21">
        <v>3</v>
      </c>
      <c r="H24" s="21">
        <v>1</v>
      </c>
      <c r="J24" t="str">
        <f t="shared" si="3"/>
        <v>7-3</v>
      </c>
      <c r="K24" s="21">
        <v>21</v>
      </c>
      <c r="L24" s="21">
        <v>2</v>
      </c>
      <c r="M24" s="21">
        <v>247</v>
      </c>
      <c r="N24" s="21">
        <v>3</v>
      </c>
      <c r="O24" s="21">
        <v>7</v>
      </c>
      <c r="P24" s="21">
        <v>3</v>
      </c>
      <c r="Q24" s="26">
        <v>0.96250000000000002</v>
      </c>
      <c r="S24" t="str">
        <f t="shared" si="0"/>
        <v>6-1</v>
      </c>
      <c r="T24" s="23">
        <v>6</v>
      </c>
      <c r="U24" s="23">
        <v>6</v>
      </c>
      <c r="V24" s="23">
        <v>1</v>
      </c>
      <c r="W24" s="23">
        <v>100</v>
      </c>
      <c r="Y24" t="str">
        <f t="shared" si="1"/>
        <v>14-2</v>
      </c>
      <c r="Z24" s="23">
        <v>916</v>
      </c>
      <c r="AA24" s="23">
        <v>14</v>
      </c>
      <c r="AB24" s="23">
        <v>2</v>
      </c>
      <c r="AC24" s="23">
        <v>1.2859</v>
      </c>
      <c r="AD24">
        <f t="shared" si="4"/>
        <v>1.2859</v>
      </c>
      <c r="AF24" t="str">
        <f t="shared" si="5"/>
        <v>19-3</v>
      </c>
      <c r="AG24" s="23">
        <v>720</v>
      </c>
      <c r="AH24" s="23">
        <v>3</v>
      </c>
      <c r="AI24" s="23">
        <v>19</v>
      </c>
      <c r="AJ24" s="23">
        <v>3</v>
      </c>
      <c r="AK24" s="23">
        <v>19</v>
      </c>
      <c r="AL24" s="23">
        <v>3</v>
      </c>
      <c r="AO24" s="32">
        <v>21</v>
      </c>
      <c r="AP24" s="1">
        <f t="shared" si="6"/>
        <v>0</v>
      </c>
      <c r="AQ24" s="1">
        <f t="shared" si="7"/>
        <v>202</v>
      </c>
      <c r="AR24" s="1">
        <f t="shared" si="8"/>
        <v>516</v>
      </c>
      <c r="AS24" s="1" t="str">
        <f t="shared" si="9"/>
        <v>0-202-516</v>
      </c>
      <c r="AT24" s="15">
        <f t="shared" si="10"/>
        <v>0</v>
      </c>
      <c r="AU24" s="1">
        <f t="shared" si="11"/>
        <v>318</v>
      </c>
      <c r="AV24" s="1">
        <f t="shared" si="12"/>
        <v>821</v>
      </c>
      <c r="AW24" s="1" t="str">
        <f t="shared" si="13"/>
        <v>0-318-821</v>
      </c>
      <c r="AX24" s="15">
        <f t="shared" si="14"/>
        <v>1</v>
      </c>
      <c r="AY24" s="1">
        <f t="shared" si="15"/>
        <v>1</v>
      </c>
      <c r="AZ24" s="1">
        <f t="shared" si="16"/>
        <v>1</v>
      </c>
      <c r="BA24" s="1" t="str">
        <f t="shared" si="17"/>
        <v>1-1-1</v>
      </c>
      <c r="BB24" s="15">
        <f t="shared" si="18"/>
        <v>0.98699999999999999</v>
      </c>
      <c r="BC24" s="1">
        <f t="shared" si="19"/>
        <v>0.98699999999999999</v>
      </c>
      <c r="BD24" s="1">
        <f t="shared" si="20"/>
        <v>0.98699999999999999</v>
      </c>
      <c r="BE24" s="1" t="str">
        <f t="shared" si="21"/>
        <v>0.987-0.987-0.987</v>
      </c>
      <c r="BF24" s="15">
        <f t="shared" si="22"/>
        <v>670</v>
      </c>
      <c r="BG24" s="1">
        <f t="shared" si="23"/>
        <v>670</v>
      </c>
      <c r="BH24" s="1">
        <f t="shared" si="24"/>
        <v>670</v>
      </c>
      <c r="BI24" s="16" t="str">
        <f t="shared" si="25"/>
        <v>670-670-670</v>
      </c>
      <c r="BJ24" s="1" t="str">
        <f t="shared" si="26"/>
        <v>NA</v>
      </c>
      <c r="BK24" s="1">
        <f t="shared" si="27"/>
        <v>0.1721</v>
      </c>
      <c r="BL24" s="1">
        <f t="shared" si="28"/>
        <v>0.47539999999999999</v>
      </c>
      <c r="BM24" s="16" t="str">
        <f t="shared" si="29"/>
        <v>NA-0.1721-0.4754</v>
      </c>
      <c r="BN24" s="1" t="str">
        <f t="shared" si="30"/>
        <v>NA</v>
      </c>
      <c r="BO24" s="1">
        <f t="shared" si="31"/>
        <v>2</v>
      </c>
      <c r="BP24" s="1">
        <f t="shared" si="32"/>
        <v>2</v>
      </c>
      <c r="BQ24" s="16" t="str">
        <f t="shared" si="33"/>
        <v>NA-2-2</v>
      </c>
      <c r="BR24" s="1"/>
      <c r="BS24" s="1"/>
      <c r="BT24" s="1"/>
      <c r="BU24" s="1"/>
    </row>
    <row r="25" spans="1:73" x14ac:dyDescent="0.3">
      <c r="A25" t="str">
        <f t="shared" si="2"/>
        <v>8-1</v>
      </c>
      <c r="B25" s="21">
        <v>22</v>
      </c>
      <c r="C25" s="21">
        <v>2</v>
      </c>
      <c r="D25" s="21">
        <v>38</v>
      </c>
      <c r="E25" s="21">
        <v>1</v>
      </c>
      <c r="F25" s="21">
        <v>8</v>
      </c>
      <c r="G25" s="21">
        <v>1</v>
      </c>
      <c r="H25" s="21">
        <v>1</v>
      </c>
      <c r="J25" t="str">
        <f t="shared" si="3"/>
        <v>8-1</v>
      </c>
      <c r="K25" s="21">
        <v>22</v>
      </c>
      <c r="L25" s="21">
        <v>2</v>
      </c>
      <c r="M25" s="21">
        <v>621</v>
      </c>
      <c r="N25" s="21">
        <v>3</v>
      </c>
      <c r="O25" s="21">
        <v>8</v>
      </c>
      <c r="P25" s="21">
        <v>1</v>
      </c>
      <c r="Q25" s="26">
        <v>0.80616719999999997</v>
      </c>
      <c r="S25" t="str">
        <f t="shared" si="0"/>
        <v>6-2</v>
      </c>
      <c r="T25" s="23">
        <v>79</v>
      </c>
      <c r="U25" s="23">
        <v>6</v>
      </c>
      <c r="V25" s="23">
        <v>2</v>
      </c>
      <c r="W25" s="23">
        <v>100</v>
      </c>
      <c r="Y25" t="str">
        <f t="shared" si="1"/>
        <v>14-3</v>
      </c>
      <c r="Z25" s="23">
        <v>917</v>
      </c>
      <c r="AA25" s="23">
        <v>14</v>
      </c>
      <c r="AB25" s="23">
        <v>3</v>
      </c>
      <c r="AC25" s="23">
        <v>1.2859</v>
      </c>
      <c r="AD25">
        <f t="shared" si="4"/>
        <v>1.2859</v>
      </c>
      <c r="AF25" t="str">
        <f t="shared" si="5"/>
        <v>21-2</v>
      </c>
      <c r="AG25" s="23">
        <v>721</v>
      </c>
      <c r="AH25" s="23">
        <v>2</v>
      </c>
      <c r="AI25" s="23">
        <v>20</v>
      </c>
      <c r="AJ25" s="23">
        <v>2</v>
      </c>
      <c r="AK25" s="23">
        <v>21</v>
      </c>
      <c r="AL25" s="23">
        <v>2</v>
      </c>
      <c r="AO25" s="32">
        <v>22</v>
      </c>
      <c r="AP25" s="1">
        <f t="shared" si="6"/>
        <v>0</v>
      </c>
      <c r="AQ25" s="1">
        <f t="shared" si="7"/>
        <v>2416</v>
      </c>
      <c r="AR25" s="1">
        <f t="shared" si="8"/>
        <v>6946</v>
      </c>
      <c r="AS25" s="1" t="str">
        <f t="shared" si="9"/>
        <v>0-2416-6946</v>
      </c>
      <c r="AT25" s="15">
        <f t="shared" si="10"/>
        <v>0</v>
      </c>
      <c r="AU25" s="1">
        <f t="shared" si="11"/>
        <v>3682</v>
      </c>
      <c r="AV25" s="1">
        <f t="shared" si="12"/>
        <v>11457</v>
      </c>
      <c r="AW25" s="1" t="str">
        <f t="shared" si="13"/>
        <v>0-3682-11457</v>
      </c>
      <c r="AX25" s="15">
        <f t="shared" si="14"/>
        <v>1</v>
      </c>
      <c r="AY25" s="1">
        <f t="shared" si="15"/>
        <v>1</v>
      </c>
      <c r="AZ25" s="1">
        <f t="shared" si="16"/>
        <v>1</v>
      </c>
      <c r="BA25" s="1" t="str">
        <f t="shared" si="17"/>
        <v>1-1-1</v>
      </c>
      <c r="BB25" s="15">
        <f t="shared" si="18"/>
        <v>1</v>
      </c>
      <c r="BC25" s="1">
        <f t="shared" si="19"/>
        <v>1</v>
      </c>
      <c r="BD25" s="1">
        <f t="shared" si="20"/>
        <v>1</v>
      </c>
      <c r="BE25" s="1" t="str">
        <f t="shared" si="21"/>
        <v>1-1-1</v>
      </c>
      <c r="BF25" s="15">
        <f t="shared" si="22"/>
        <v>570</v>
      </c>
      <c r="BG25" s="1">
        <f t="shared" si="23"/>
        <v>570</v>
      </c>
      <c r="BH25" s="1">
        <f t="shared" si="24"/>
        <v>570</v>
      </c>
      <c r="BI25" s="16" t="str">
        <f t="shared" si="25"/>
        <v>570-570-570</v>
      </c>
      <c r="BJ25" s="1" t="str">
        <f t="shared" si="26"/>
        <v>NA</v>
      </c>
      <c r="BK25" s="1">
        <f t="shared" si="27"/>
        <v>0.31590000000000001</v>
      </c>
      <c r="BL25" s="1">
        <f t="shared" si="28"/>
        <v>0.74009999999999998</v>
      </c>
      <c r="BM25" s="16" t="str">
        <f t="shared" si="29"/>
        <v>NA-0.3159-0.7401</v>
      </c>
      <c r="BN25" s="1" t="str">
        <f t="shared" si="30"/>
        <v>NA</v>
      </c>
      <c r="BO25" s="1" t="str">
        <f t="shared" si="31"/>
        <v>NA</v>
      </c>
      <c r="BP25" s="1" t="str">
        <f t="shared" si="32"/>
        <v>NA</v>
      </c>
      <c r="BQ25" s="16" t="str">
        <f t="shared" si="33"/>
        <v>NA-NA-NA</v>
      </c>
      <c r="BR25" s="1"/>
      <c r="BS25" s="1"/>
      <c r="BT25" s="1"/>
      <c r="BU25" s="1"/>
    </row>
    <row r="26" spans="1:73" x14ac:dyDescent="0.3">
      <c r="A26" t="str">
        <f t="shared" si="2"/>
        <v>8-2</v>
      </c>
      <c r="B26" s="21">
        <v>23</v>
      </c>
      <c r="C26" s="21">
        <v>2</v>
      </c>
      <c r="D26" s="21">
        <v>994</v>
      </c>
      <c r="E26" s="21">
        <v>1</v>
      </c>
      <c r="F26" s="21">
        <v>8</v>
      </c>
      <c r="G26" s="21">
        <v>2</v>
      </c>
      <c r="H26" s="21">
        <v>1</v>
      </c>
      <c r="J26" t="str">
        <f t="shared" si="3"/>
        <v>8-2</v>
      </c>
      <c r="K26" s="21">
        <v>23</v>
      </c>
      <c r="L26" s="21">
        <v>2</v>
      </c>
      <c r="M26" s="21">
        <v>17118</v>
      </c>
      <c r="N26" s="21">
        <v>3</v>
      </c>
      <c r="O26" s="21">
        <v>8</v>
      </c>
      <c r="P26" s="21">
        <v>2</v>
      </c>
      <c r="Q26" s="26">
        <v>0.80616719999999997</v>
      </c>
      <c r="S26" t="str">
        <f t="shared" si="0"/>
        <v>6-3</v>
      </c>
      <c r="T26" s="23">
        <v>152</v>
      </c>
      <c r="U26" s="23">
        <v>6</v>
      </c>
      <c r="V26" s="23">
        <v>3</v>
      </c>
      <c r="W26" s="23">
        <v>100</v>
      </c>
      <c r="Y26" t="str">
        <f t="shared" si="1"/>
        <v>15-1</v>
      </c>
      <c r="Z26" s="23">
        <v>918</v>
      </c>
      <c r="AA26" s="23">
        <v>15</v>
      </c>
      <c r="AB26" s="23">
        <v>1</v>
      </c>
      <c r="AC26" s="23">
        <v>0.43490000000000001</v>
      </c>
      <c r="AD26">
        <f t="shared" si="4"/>
        <v>0.43490000000000001</v>
      </c>
      <c r="AF26" t="str">
        <f t="shared" si="5"/>
        <v>21-3</v>
      </c>
      <c r="AG26" s="23">
        <v>722</v>
      </c>
      <c r="AH26" s="23">
        <v>2</v>
      </c>
      <c r="AI26" s="23">
        <v>20</v>
      </c>
      <c r="AJ26" s="23">
        <v>3</v>
      </c>
      <c r="AK26" s="23">
        <v>21</v>
      </c>
      <c r="AL26" s="23">
        <v>3</v>
      </c>
      <c r="AO26" s="32">
        <v>23</v>
      </c>
      <c r="AP26" s="1">
        <f t="shared" si="6"/>
        <v>0</v>
      </c>
      <c r="AQ26" s="1">
        <f t="shared" si="7"/>
        <v>0</v>
      </c>
      <c r="AR26" s="1">
        <f t="shared" si="8"/>
        <v>425</v>
      </c>
      <c r="AS26" s="1" t="str">
        <f t="shared" si="9"/>
        <v>0-0-425</v>
      </c>
      <c r="AT26" s="15">
        <f t="shared" si="10"/>
        <v>0</v>
      </c>
      <c r="AU26" s="1">
        <f t="shared" si="11"/>
        <v>0</v>
      </c>
      <c r="AV26" s="1">
        <f t="shared" si="12"/>
        <v>1309</v>
      </c>
      <c r="AW26" s="1" t="str">
        <f t="shared" si="13"/>
        <v>0-0-1309</v>
      </c>
      <c r="AX26" s="15">
        <f t="shared" si="14"/>
        <v>1</v>
      </c>
      <c r="AY26" s="1">
        <f t="shared" si="15"/>
        <v>1</v>
      </c>
      <c r="AZ26" s="1">
        <f t="shared" si="16"/>
        <v>1</v>
      </c>
      <c r="BA26" s="1" t="str">
        <f t="shared" si="17"/>
        <v>1-1-1</v>
      </c>
      <c r="BB26" s="15">
        <f t="shared" si="18"/>
        <v>1</v>
      </c>
      <c r="BC26" s="1">
        <f t="shared" si="19"/>
        <v>1</v>
      </c>
      <c r="BD26" s="1">
        <f t="shared" si="20"/>
        <v>1</v>
      </c>
      <c r="BE26" s="1" t="str">
        <f t="shared" si="21"/>
        <v>1-1-1</v>
      </c>
      <c r="BF26" s="15">
        <f t="shared" si="22"/>
        <v>100</v>
      </c>
      <c r="BG26" s="1">
        <f t="shared" si="23"/>
        <v>100</v>
      </c>
      <c r="BH26" s="1">
        <f t="shared" si="24"/>
        <v>100</v>
      </c>
      <c r="BI26" s="16" t="str">
        <f t="shared" si="25"/>
        <v>100-100-100</v>
      </c>
      <c r="BJ26" s="1" t="str">
        <f t="shared" si="26"/>
        <v>NA</v>
      </c>
      <c r="BK26" s="1" t="str">
        <f t="shared" si="27"/>
        <v>NA</v>
      </c>
      <c r="BL26" s="1" t="str">
        <f t="shared" si="28"/>
        <v>NA</v>
      </c>
      <c r="BM26" s="16" t="str">
        <f t="shared" si="29"/>
        <v>NA-NA-NA</v>
      </c>
      <c r="BN26" s="1" t="str">
        <f t="shared" si="30"/>
        <v>NA</v>
      </c>
      <c r="BO26" s="1" t="str">
        <f t="shared" si="31"/>
        <v>NA</v>
      </c>
      <c r="BP26" s="1">
        <f t="shared" si="32"/>
        <v>1</v>
      </c>
      <c r="BQ26" s="16" t="str">
        <f t="shared" si="33"/>
        <v>NA-NA-1</v>
      </c>
      <c r="BR26" s="1"/>
      <c r="BS26" s="1"/>
      <c r="BT26" s="1"/>
      <c r="BU26" s="1"/>
    </row>
    <row r="27" spans="1:73" x14ac:dyDescent="0.3">
      <c r="A27" t="str">
        <f t="shared" si="2"/>
        <v>8-3</v>
      </c>
      <c r="B27" s="21">
        <v>24</v>
      </c>
      <c r="C27" s="21">
        <v>2</v>
      </c>
      <c r="D27" s="21">
        <v>2533</v>
      </c>
      <c r="E27" s="21">
        <v>1</v>
      </c>
      <c r="F27" s="21">
        <v>8</v>
      </c>
      <c r="G27" s="21">
        <v>3</v>
      </c>
      <c r="H27" s="21">
        <v>1</v>
      </c>
      <c r="J27" t="str">
        <f t="shared" si="3"/>
        <v>8-3</v>
      </c>
      <c r="K27" s="21">
        <v>24</v>
      </c>
      <c r="L27" s="21">
        <v>2</v>
      </c>
      <c r="M27" s="21">
        <v>42507</v>
      </c>
      <c r="N27" s="21">
        <v>3</v>
      </c>
      <c r="O27" s="21">
        <v>8</v>
      </c>
      <c r="P27" s="21">
        <v>3</v>
      </c>
      <c r="Q27" s="26">
        <v>0.80616719999999997</v>
      </c>
      <c r="S27" t="str">
        <f t="shared" si="0"/>
        <v>6-4</v>
      </c>
      <c r="T27" s="23">
        <v>225</v>
      </c>
      <c r="U27" s="23">
        <v>6</v>
      </c>
      <c r="V27" s="23">
        <v>4</v>
      </c>
      <c r="W27" s="23">
        <v>100</v>
      </c>
      <c r="Y27" t="str">
        <f t="shared" si="1"/>
        <v>15-2</v>
      </c>
      <c r="Z27" s="23">
        <v>919</v>
      </c>
      <c r="AA27" s="23">
        <v>15</v>
      </c>
      <c r="AB27" s="23">
        <v>2</v>
      </c>
      <c r="AC27" s="23">
        <v>0.43490000000000001</v>
      </c>
      <c r="AD27">
        <f t="shared" si="4"/>
        <v>0.43490000000000001</v>
      </c>
      <c r="AF27" t="str">
        <f t="shared" si="5"/>
        <v>23-3</v>
      </c>
      <c r="AG27" s="23">
        <v>723</v>
      </c>
      <c r="AH27" s="23">
        <v>1</v>
      </c>
      <c r="AI27" s="23">
        <v>23</v>
      </c>
      <c r="AJ27" s="23">
        <v>1</v>
      </c>
      <c r="AK27" s="23">
        <v>23</v>
      </c>
      <c r="AL27" s="23">
        <v>3</v>
      </c>
      <c r="AO27" s="32">
        <v>24</v>
      </c>
      <c r="AP27" s="1">
        <f t="shared" si="6"/>
        <v>0</v>
      </c>
      <c r="AQ27" s="1">
        <f t="shared" si="7"/>
        <v>0</v>
      </c>
      <c r="AR27" s="1">
        <f t="shared" si="8"/>
        <v>868</v>
      </c>
      <c r="AS27" s="1" t="str">
        <f t="shared" si="9"/>
        <v>0-0-868</v>
      </c>
      <c r="AT27" s="15">
        <f t="shared" si="10"/>
        <v>0</v>
      </c>
      <c r="AU27" s="1">
        <f t="shared" si="11"/>
        <v>0</v>
      </c>
      <c r="AV27" s="1">
        <f t="shared" si="12"/>
        <v>2426</v>
      </c>
      <c r="AW27" s="1" t="str">
        <f t="shared" si="13"/>
        <v>0-0-2426</v>
      </c>
      <c r="AX27" s="15">
        <f t="shared" si="14"/>
        <v>1</v>
      </c>
      <c r="AY27" s="1">
        <f t="shared" si="15"/>
        <v>1</v>
      </c>
      <c r="AZ27" s="1">
        <f t="shared" si="16"/>
        <v>1</v>
      </c>
      <c r="BA27" s="1" t="str">
        <f t="shared" si="17"/>
        <v>1-1-1</v>
      </c>
      <c r="BB27" s="15">
        <f t="shared" si="18"/>
        <v>1</v>
      </c>
      <c r="BC27" s="1">
        <f t="shared" si="19"/>
        <v>1</v>
      </c>
      <c r="BD27" s="1">
        <f t="shared" si="20"/>
        <v>1</v>
      </c>
      <c r="BE27" s="1" t="str">
        <f t="shared" si="21"/>
        <v>1-1-1</v>
      </c>
      <c r="BF27" s="15">
        <f t="shared" si="22"/>
        <v>100</v>
      </c>
      <c r="BG27" s="1">
        <f t="shared" si="23"/>
        <v>100</v>
      </c>
      <c r="BH27" s="1">
        <f t="shared" si="24"/>
        <v>100</v>
      </c>
      <c r="BI27" s="16" t="str">
        <f t="shared" si="25"/>
        <v>100-100-100</v>
      </c>
      <c r="BJ27" s="1" t="str">
        <f t="shared" si="26"/>
        <v>NA</v>
      </c>
      <c r="BK27" s="1" t="str">
        <f t="shared" si="27"/>
        <v>NA</v>
      </c>
      <c r="BL27" s="1" t="str">
        <f t="shared" si="28"/>
        <v>NA</v>
      </c>
      <c r="BM27" s="16" t="str">
        <f t="shared" si="29"/>
        <v>NA-NA-NA</v>
      </c>
      <c r="BN27" s="1" t="str">
        <f t="shared" si="30"/>
        <v>NA</v>
      </c>
      <c r="BO27" s="1" t="str">
        <f t="shared" si="31"/>
        <v>NA</v>
      </c>
      <c r="BP27" s="1" t="str">
        <f t="shared" si="32"/>
        <v>NA</v>
      </c>
      <c r="BQ27" s="16" t="str">
        <f t="shared" si="33"/>
        <v>NA-NA-NA</v>
      </c>
      <c r="BR27" s="1"/>
      <c r="BS27" s="1"/>
      <c r="BT27" s="1"/>
      <c r="BU27" s="1"/>
    </row>
    <row r="28" spans="1:73" x14ac:dyDescent="0.3">
      <c r="A28" t="str">
        <f t="shared" si="2"/>
        <v>9-1</v>
      </c>
      <c r="B28" s="21">
        <v>25</v>
      </c>
      <c r="C28" s="21">
        <v>2</v>
      </c>
      <c r="D28" s="21">
        <v>0</v>
      </c>
      <c r="E28" s="21">
        <v>1</v>
      </c>
      <c r="F28" s="21">
        <v>9</v>
      </c>
      <c r="G28" s="21">
        <v>1</v>
      </c>
      <c r="H28" s="21">
        <v>1</v>
      </c>
      <c r="J28" t="str">
        <f t="shared" si="3"/>
        <v>9-1</v>
      </c>
      <c r="K28" s="21">
        <v>25</v>
      </c>
      <c r="L28" s="21">
        <v>2</v>
      </c>
      <c r="M28" s="21">
        <v>0</v>
      </c>
      <c r="N28" s="21">
        <v>3</v>
      </c>
      <c r="O28" s="21">
        <v>9</v>
      </c>
      <c r="P28" s="21">
        <v>1</v>
      </c>
      <c r="Q28" s="26">
        <v>0.89004419999999995</v>
      </c>
      <c r="S28" t="str">
        <f t="shared" si="0"/>
        <v>7-1</v>
      </c>
      <c r="T28" s="23">
        <v>7</v>
      </c>
      <c r="U28" s="23">
        <v>7</v>
      </c>
      <c r="V28" s="23">
        <v>1</v>
      </c>
      <c r="W28" s="23">
        <v>100</v>
      </c>
      <c r="Y28" t="str">
        <f t="shared" si="1"/>
        <v>15-3</v>
      </c>
      <c r="Z28" s="23">
        <v>920</v>
      </c>
      <c r="AA28" s="23">
        <v>15</v>
      </c>
      <c r="AB28" s="23">
        <v>3</v>
      </c>
      <c r="AC28" s="23">
        <v>0.43490000000000001</v>
      </c>
      <c r="AD28">
        <f t="shared" si="4"/>
        <v>0.43490000000000001</v>
      </c>
      <c r="AF28" t="str">
        <f t="shared" si="5"/>
        <v>25-3</v>
      </c>
      <c r="AG28" s="23">
        <v>725</v>
      </c>
      <c r="AH28" s="23">
        <v>1</v>
      </c>
      <c r="AI28" s="23">
        <v>25</v>
      </c>
      <c r="AJ28" s="23">
        <v>1</v>
      </c>
      <c r="AK28" s="23">
        <v>25</v>
      </c>
      <c r="AL28" s="23">
        <v>3</v>
      </c>
      <c r="AO28" s="32">
        <v>25</v>
      </c>
      <c r="AP28" s="1">
        <f t="shared" si="6"/>
        <v>0</v>
      </c>
      <c r="AQ28" s="1">
        <f t="shared" si="7"/>
        <v>0</v>
      </c>
      <c r="AR28" s="1">
        <f t="shared" si="8"/>
        <v>7599</v>
      </c>
      <c r="AS28" s="1" t="str">
        <f t="shared" si="9"/>
        <v>0-0-7599</v>
      </c>
      <c r="AT28" s="15">
        <f t="shared" si="10"/>
        <v>0</v>
      </c>
      <c r="AU28" s="1">
        <f t="shared" si="11"/>
        <v>0</v>
      </c>
      <c r="AV28" s="1">
        <f t="shared" si="12"/>
        <v>9330</v>
      </c>
      <c r="AW28" s="1" t="str">
        <f t="shared" si="13"/>
        <v>0-0-9330</v>
      </c>
      <c r="AX28" s="15">
        <f t="shared" si="14"/>
        <v>1</v>
      </c>
      <c r="AY28" s="1">
        <f t="shared" si="15"/>
        <v>1</v>
      </c>
      <c r="AZ28" s="1">
        <f t="shared" si="16"/>
        <v>1</v>
      </c>
      <c r="BA28" s="1" t="str">
        <f t="shared" si="17"/>
        <v>1-1-1</v>
      </c>
      <c r="BB28" s="15">
        <f t="shared" si="18"/>
        <v>1</v>
      </c>
      <c r="BC28" s="1">
        <f t="shared" si="19"/>
        <v>1</v>
      </c>
      <c r="BD28" s="1">
        <f t="shared" si="20"/>
        <v>1</v>
      </c>
      <c r="BE28" s="1" t="str">
        <f t="shared" si="21"/>
        <v>1-1-1</v>
      </c>
      <c r="BF28" s="15">
        <f t="shared" si="22"/>
        <v>100</v>
      </c>
      <c r="BG28" s="1">
        <f t="shared" si="23"/>
        <v>100</v>
      </c>
      <c r="BH28" s="1">
        <f t="shared" si="24"/>
        <v>100</v>
      </c>
      <c r="BI28" s="16" t="str">
        <f t="shared" si="25"/>
        <v>100-100-100</v>
      </c>
      <c r="BJ28" s="1" t="str">
        <f t="shared" si="26"/>
        <v>NA</v>
      </c>
      <c r="BK28" s="1" t="str">
        <f t="shared" si="27"/>
        <v>NA</v>
      </c>
      <c r="BL28" s="1" t="str">
        <f t="shared" si="28"/>
        <v>NA</v>
      </c>
      <c r="BM28" s="16" t="str">
        <f t="shared" si="29"/>
        <v>NA-NA-NA</v>
      </c>
      <c r="BN28" s="1" t="str">
        <f t="shared" si="30"/>
        <v>NA</v>
      </c>
      <c r="BO28" s="1" t="str">
        <f t="shared" si="31"/>
        <v>NA</v>
      </c>
      <c r="BP28" s="1">
        <f t="shared" si="32"/>
        <v>1</v>
      </c>
      <c r="BQ28" s="16" t="str">
        <f t="shared" si="33"/>
        <v>NA-NA-1</v>
      </c>
      <c r="BR28" s="1"/>
      <c r="BS28" s="1"/>
      <c r="BT28" s="1"/>
      <c r="BU28" s="1"/>
    </row>
    <row r="29" spans="1:73" x14ac:dyDescent="0.3">
      <c r="A29" t="str">
        <f t="shared" si="2"/>
        <v>9-2</v>
      </c>
      <c r="B29" s="21">
        <v>26</v>
      </c>
      <c r="C29" s="21">
        <v>2</v>
      </c>
      <c r="D29" s="21">
        <v>4367</v>
      </c>
      <c r="E29" s="21">
        <v>1</v>
      </c>
      <c r="F29" s="21">
        <v>9</v>
      </c>
      <c r="G29" s="21">
        <v>2</v>
      </c>
      <c r="H29" s="21">
        <v>1</v>
      </c>
      <c r="J29" t="str">
        <f t="shared" si="3"/>
        <v>9-2</v>
      </c>
      <c r="K29" s="21">
        <v>26</v>
      </c>
      <c r="L29" s="21">
        <v>2</v>
      </c>
      <c r="M29" s="21">
        <v>38806</v>
      </c>
      <c r="N29" s="21">
        <v>3</v>
      </c>
      <c r="O29" s="21">
        <v>9</v>
      </c>
      <c r="P29" s="21">
        <v>2</v>
      </c>
      <c r="Q29" s="26">
        <v>0.89004419999999995</v>
      </c>
      <c r="S29" t="str">
        <f t="shared" si="0"/>
        <v>7-2</v>
      </c>
      <c r="T29" s="23">
        <v>80</v>
      </c>
      <c r="U29" s="23">
        <v>7</v>
      </c>
      <c r="V29" s="23">
        <v>2</v>
      </c>
      <c r="W29" s="23">
        <v>100</v>
      </c>
      <c r="Y29" t="str">
        <f t="shared" si="1"/>
        <v>16-2</v>
      </c>
      <c r="Z29" s="23">
        <v>921</v>
      </c>
      <c r="AA29" s="23">
        <v>16</v>
      </c>
      <c r="AB29" s="23">
        <v>2</v>
      </c>
      <c r="AC29" s="23">
        <v>1.0642</v>
      </c>
      <c r="AD29">
        <f t="shared" si="4"/>
        <v>1.0642</v>
      </c>
      <c r="AF29" t="str">
        <f t="shared" si="5"/>
        <v>31-1</v>
      </c>
      <c r="AG29" s="23">
        <v>726</v>
      </c>
      <c r="AH29" s="23">
        <v>2</v>
      </c>
      <c r="AI29" s="23">
        <v>31</v>
      </c>
      <c r="AJ29" s="23">
        <v>3</v>
      </c>
      <c r="AK29" s="23">
        <v>31</v>
      </c>
      <c r="AL29" s="23">
        <v>1</v>
      </c>
      <c r="AO29" s="32">
        <v>26</v>
      </c>
      <c r="AP29" s="1">
        <f t="shared" si="6"/>
        <v>0</v>
      </c>
      <c r="AQ29" s="1">
        <f t="shared" si="7"/>
        <v>2441</v>
      </c>
      <c r="AR29" s="1">
        <f t="shared" si="8"/>
        <v>764</v>
      </c>
      <c r="AS29" s="1" t="str">
        <f t="shared" si="9"/>
        <v>0-2441-764</v>
      </c>
      <c r="AT29" s="15">
        <f t="shared" si="10"/>
        <v>0</v>
      </c>
      <c r="AU29" s="1">
        <f t="shared" si="11"/>
        <v>4217</v>
      </c>
      <c r="AV29" s="1">
        <f t="shared" si="12"/>
        <v>1307</v>
      </c>
      <c r="AW29" s="1" t="str">
        <f t="shared" si="13"/>
        <v>0-4217-1307</v>
      </c>
      <c r="AX29" s="15">
        <f t="shared" si="14"/>
        <v>1</v>
      </c>
      <c r="AY29" s="1">
        <f t="shared" si="15"/>
        <v>1</v>
      </c>
      <c r="AZ29" s="1">
        <f t="shared" si="16"/>
        <v>1</v>
      </c>
      <c r="BA29" s="1" t="str">
        <f t="shared" si="17"/>
        <v>1-1-1</v>
      </c>
      <c r="BB29" s="15">
        <f t="shared" si="18"/>
        <v>1</v>
      </c>
      <c r="BC29" s="1">
        <f t="shared" si="19"/>
        <v>1</v>
      </c>
      <c r="BD29" s="1">
        <f t="shared" si="20"/>
        <v>1</v>
      </c>
      <c r="BE29" s="1" t="str">
        <f t="shared" si="21"/>
        <v>1-1-1</v>
      </c>
      <c r="BF29" s="15">
        <f t="shared" si="22"/>
        <v>670</v>
      </c>
      <c r="BG29" s="1">
        <f t="shared" si="23"/>
        <v>670</v>
      </c>
      <c r="BH29" s="1">
        <f t="shared" si="24"/>
        <v>670</v>
      </c>
      <c r="BI29" s="16" t="str">
        <f t="shared" si="25"/>
        <v>670-670-670</v>
      </c>
      <c r="BJ29" s="1" t="str">
        <f t="shared" si="26"/>
        <v>NA</v>
      </c>
      <c r="BK29" s="1">
        <f t="shared" si="27"/>
        <v>4.4749999999999996</v>
      </c>
      <c r="BL29" s="1">
        <f t="shared" si="28"/>
        <v>4.6820000000000004</v>
      </c>
      <c r="BM29" s="16" t="str">
        <f t="shared" si="29"/>
        <v>NA-4.475-4.682</v>
      </c>
      <c r="BN29" s="1" t="str">
        <f t="shared" si="30"/>
        <v>NA</v>
      </c>
      <c r="BO29" s="1" t="str">
        <f t="shared" si="31"/>
        <v>NA</v>
      </c>
      <c r="BP29" s="1" t="str">
        <f t="shared" si="32"/>
        <v>NA</v>
      </c>
      <c r="BQ29" s="16" t="str">
        <f t="shared" si="33"/>
        <v>NA-NA-NA</v>
      </c>
      <c r="BR29" s="1"/>
      <c r="BS29" s="1"/>
      <c r="BT29" s="1"/>
      <c r="BU29" s="1"/>
    </row>
    <row r="30" spans="1:73" x14ac:dyDescent="0.3">
      <c r="A30" t="str">
        <f t="shared" si="2"/>
        <v>9-3</v>
      </c>
      <c r="B30" s="21">
        <v>27</v>
      </c>
      <c r="C30" s="21">
        <v>2</v>
      </c>
      <c r="D30" s="21">
        <v>2984</v>
      </c>
      <c r="E30" s="21">
        <v>1</v>
      </c>
      <c r="F30" s="21">
        <v>9</v>
      </c>
      <c r="G30" s="21">
        <v>3</v>
      </c>
      <c r="H30" s="21">
        <v>1</v>
      </c>
      <c r="J30" t="str">
        <f t="shared" si="3"/>
        <v>9-3</v>
      </c>
      <c r="K30" s="21">
        <v>27</v>
      </c>
      <c r="L30" s="21">
        <v>2</v>
      </c>
      <c r="M30" s="21">
        <v>36229</v>
      </c>
      <c r="N30" s="21">
        <v>3</v>
      </c>
      <c r="O30" s="21">
        <v>9</v>
      </c>
      <c r="P30" s="21">
        <v>3</v>
      </c>
      <c r="Q30" s="26">
        <v>0.89004419999999995</v>
      </c>
      <c r="S30" t="str">
        <f t="shared" si="0"/>
        <v>7-3</v>
      </c>
      <c r="T30" s="23">
        <v>153</v>
      </c>
      <c r="U30" s="23">
        <v>7</v>
      </c>
      <c r="V30" s="23">
        <v>3</v>
      </c>
      <c r="W30" s="23">
        <v>100</v>
      </c>
      <c r="Y30" t="str">
        <f t="shared" si="1"/>
        <v>16-3</v>
      </c>
      <c r="Z30" s="23">
        <v>922</v>
      </c>
      <c r="AA30" s="23">
        <v>16</v>
      </c>
      <c r="AB30" s="23">
        <v>3</v>
      </c>
      <c r="AC30" s="23">
        <v>0.57230000000000003</v>
      </c>
      <c r="AD30">
        <f t="shared" si="4"/>
        <v>0.57230000000000003</v>
      </c>
      <c r="AF30" t="str">
        <f t="shared" si="5"/>
        <v>31-3</v>
      </c>
      <c r="AG30" s="23">
        <v>727</v>
      </c>
      <c r="AH30" s="23">
        <v>1</v>
      </c>
      <c r="AI30" s="23">
        <v>31</v>
      </c>
      <c r="AJ30" s="23">
        <v>1</v>
      </c>
      <c r="AK30" s="23">
        <v>31</v>
      </c>
      <c r="AL30" s="23">
        <v>3</v>
      </c>
      <c r="AO30" s="32">
        <v>27</v>
      </c>
      <c r="AP30" s="1">
        <f t="shared" si="6"/>
        <v>0</v>
      </c>
      <c r="AQ30" s="1">
        <f t="shared" si="7"/>
        <v>606</v>
      </c>
      <c r="AR30" s="1">
        <f t="shared" si="8"/>
        <v>3236</v>
      </c>
      <c r="AS30" s="1" t="str">
        <f t="shared" si="9"/>
        <v>0-606-3236</v>
      </c>
      <c r="AT30" s="15">
        <f t="shared" si="10"/>
        <v>0</v>
      </c>
      <c r="AU30" s="1">
        <f t="shared" si="11"/>
        <v>1020</v>
      </c>
      <c r="AV30" s="1">
        <f t="shared" si="12"/>
        <v>5363</v>
      </c>
      <c r="AW30" s="1" t="str">
        <f t="shared" si="13"/>
        <v>0-1020-5363</v>
      </c>
      <c r="AX30" s="15">
        <f t="shared" si="14"/>
        <v>1</v>
      </c>
      <c r="AY30" s="1">
        <f t="shared" si="15"/>
        <v>1</v>
      </c>
      <c r="AZ30" s="1">
        <f t="shared" si="16"/>
        <v>1</v>
      </c>
      <c r="BA30" s="1" t="str">
        <f t="shared" si="17"/>
        <v>1-1-1</v>
      </c>
      <c r="BB30" s="15">
        <f t="shared" si="18"/>
        <v>1</v>
      </c>
      <c r="BC30" s="1">
        <f t="shared" si="19"/>
        <v>1</v>
      </c>
      <c r="BD30" s="1">
        <f t="shared" si="20"/>
        <v>1</v>
      </c>
      <c r="BE30" s="1" t="str">
        <f t="shared" si="21"/>
        <v>1-1-1</v>
      </c>
      <c r="BF30" s="15">
        <f t="shared" si="22"/>
        <v>570</v>
      </c>
      <c r="BG30" s="1">
        <f t="shared" si="23"/>
        <v>570</v>
      </c>
      <c r="BH30" s="1">
        <f t="shared" si="24"/>
        <v>570</v>
      </c>
      <c r="BI30" s="16" t="str">
        <f t="shared" si="25"/>
        <v>570-570-570</v>
      </c>
      <c r="BJ30" s="1" t="str">
        <f t="shared" si="26"/>
        <v>NA</v>
      </c>
      <c r="BK30" s="1">
        <f t="shared" si="27"/>
        <v>1.8152999999999999</v>
      </c>
      <c r="BL30" s="1">
        <f t="shared" si="28"/>
        <v>2.3555000000000001</v>
      </c>
      <c r="BM30" s="16" t="str">
        <f t="shared" si="29"/>
        <v>NA-1.8153-2.3555</v>
      </c>
      <c r="BN30" s="1" t="str">
        <f t="shared" si="30"/>
        <v>NA</v>
      </c>
      <c r="BO30" s="1" t="str">
        <f t="shared" si="31"/>
        <v>NA</v>
      </c>
      <c r="BP30" s="1" t="str">
        <f t="shared" si="32"/>
        <v>NA</v>
      </c>
      <c r="BQ30" s="16" t="str">
        <f t="shared" si="33"/>
        <v>NA-NA-NA</v>
      </c>
      <c r="BR30" s="1"/>
      <c r="BS30" s="1"/>
      <c r="BT30" s="1"/>
      <c r="BU30" s="1"/>
    </row>
    <row r="31" spans="1:73" x14ac:dyDescent="0.3">
      <c r="A31" t="str">
        <f t="shared" si="2"/>
        <v>10-1</v>
      </c>
      <c r="B31" s="21">
        <v>28</v>
      </c>
      <c r="C31" s="21">
        <v>2</v>
      </c>
      <c r="D31" s="21">
        <v>5514</v>
      </c>
      <c r="E31" s="21">
        <v>1</v>
      </c>
      <c r="F31" s="21">
        <v>10</v>
      </c>
      <c r="G31" s="21">
        <v>1</v>
      </c>
      <c r="H31" s="21">
        <v>1</v>
      </c>
      <c r="J31" t="str">
        <f t="shared" si="3"/>
        <v>10-1</v>
      </c>
      <c r="K31" s="21">
        <v>28</v>
      </c>
      <c r="L31" s="21">
        <v>2</v>
      </c>
      <c r="M31" s="21">
        <v>15163</v>
      </c>
      <c r="N31" s="21">
        <v>3</v>
      </c>
      <c r="O31" s="21">
        <v>10</v>
      </c>
      <c r="P31" s="21">
        <v>1</v>
      </c>
      <c r="Q31" s="26">
        <v>0.99070000000000003</v>
      </c>
      <c r="S31" t="str">
        <f t="shared" si="0"/>
        <v>7-4</v>
      </c>
      <c r="T31" s="23">
        <v>226</v>
      </c>
      <c r="U31" s="23">
        <v>7</v>
      </c>
      <c r="V31" s="23">
        <v>4</v>
      </c>
      <c r="W31" s="23">
        <v>100</v>
      </c>
      <c r="Y31" t="str">
        <f t="shared" si="1"/>
        <v>17-1</v>
      </c>
      <c r="Z31" s="23">
        <v>923</v>
      </c>
      <c r="AA31" s="23">
        <v>17</v>
      </c>
      <c r="AB31" s="23">
        <v>1</v>
      </c>
      <c r="AC31" s="23">
        <v>2.1848000000000001</v>
      </c>
      <c r="AD31">
        <f t="shared" si="4"/>
        <v>2.1848000000000001</v>
      </c>
      <c r="AF31" t="str">
        <f t="shared" si="5"/>
        <v>32-1</v>
      </c>
      <c r="AG31" s="23">
        <v>728</v>
      </c>
      <c r="AH31" s="23">
        <v>3</v>
      </c>
      <c r="AI31" s="23">
        <v>32</v>
      </c>
      <c r="AJ31" s="23">
        <v>1</v>
      </c>
      <c r="AK31" s="23">
        <v>32</v>
      </c>
      <c r="AL31" s="23">
        <v>1</v>
      </c>
      <c r="AO31" s="32">
        <v>28</v>
      </c>
      <c r="AP31" s="1">
        <f t="shared" si="6"/>
        <v>0</v>
      </c>
      <c r="AQ31" s="1">
        <f t="shared" si="7"/>
        <v>0</v>
      </c>
      <c r="AR31" s="1">
        <f t="shared" si="8"/>
        <v>0</v>
      </c>
      <c r="AS31" s="1" t="str">
        <f t="shared" si="9"/>
        <v>0-0-0</v>
      </c>
      <c r="AT31" s="15">
        <f t="shared" si="10"/>
        <v>0</v>
      </c>
      <c r="AU31" s="1">
        <f t="shared" si="11"/>
        <v>0</v>
      </c>
      <c r="AV31" s="1">
        <f t="shared" si="12"/>
        <v>0</v>
      </c>
      <c r="AW31" s="1" t="str">
        <f t="shared" si="13"/>
        <v>0-0-0</v>
      </c>
      <c r="AX31" s="15">
        <f t="shared" si="14"/>
        <v>1</v>
      </c>
      <c r="AY31" s="1">
        <f t="shared" si="15"/>
        <v>1</v>
      </c>
      <c r="AZ31" s="1">
        <f t="shared" si="16"/>
        <v>1</v>
      </c>
      <c r="BA31" s="1" t="str">
        <f t="shared" si="17"/>
        <v>1-1-1</v>
      </c>
      <c r="BB31" s="15">
        <f t="shared" si="18"/>
        <v>1</v>
      </c>
      <c r="BC31" s="1">
        <f t="shared" si="19"/>
        <v>1</v>
      </c>
      <c r="BD31" s="1">
        <f t="shared" si="20"/>
        <v>1</v>
      </c>
      <c r="BE31" s="1" t="str">
        <f t="shared" si="21"/>
        <v>1-1-1</v>
      </c>
      <c r="BF31" s="15">
        <f t="shared" si="22"/>
        <v>100</v>
      </c>
      <c r="BG31" s="1">
        <f t="shared" si="23"/>
        <v>100</v>
      </c>
      <c r="BH31" s="1">
        <f t="shared" si="24"/>
        <v>100</v>
      </c>
      <c r="BI31" s="16" t="str">
        <f t="shared" si="25"/>
        <v>100-100-100</v>
      </c>
      <c r="BJ31" s="1" t="str">
        <f t="shared" si="26"/>
        <v>NA</v>
      </c>
      <c r="BK31" s="1" t="str">
        <f t="shared" si="27"/>
        <v>NA</v>
      </c>
      <c r="BL31" s="1" t="str">
        <f t="shared" si="28"/>
        <v>NA</v>
      </c>
      <c r="BM31" s="16" t="str">
        <f t="shared" si="29"/>
        <v>NA-NA-NA</v>
      </c>
      <c r="BN31" s="1" t="str">
        <f t="shared" si="30"/>
        <v>NA</v>
      </c>
      <c r="BO31" s="1" t="str">
        <f t="shared" si="31"/>
        <v>NA</v>
      </c>
      <c r="BP31" s="1" t="str">
        <f t="shared" si="32"/>
        <v>NA</v>
      </c>
      <c r="BQ31" s="16" t="str">
        <f t="shared" si="33"/>
        <v>NA-NA-NA</v>
      </c>
      <c r="BR31" s="1"/>
      <c r="BS31" s="1"/>
      <c r="BT31" s="1"/>
      <c r="BU31" s="1"/>
    </row>
    <row r="32" spans="1:73" x14ac:dyDescent="0.3">
      <c r="A32" t="str">
        <f t="shared" si="2"/>
        <v>10-2</v>
      </c>
      <c r="B32" s="21">
        <v>29</v>
      </c>
      <c r="C32" s="21">
        <v>2</v>
      </c>
      <c r="D32" s="21">
        <v>16484</v>
      </c>
      <c r="E32" s="21">
        <v>1</v>
      </c>
      <c r="F32" s="21">
        <v>10</v>
      </c>
      <c r="G32" s="21">
        <v>2</v>
      </c>
      <c r="H32" s="21">
        <v>1</v>
      </c>
      <c r="J32" t="str">
        <f t="shared" si="3"/>
        <v>10-2</v>
      </c>
      <c r="K32" s="21">
        <v>29</v>
      </c>
      <c r="L32" s="21">
        <v>2</v>
      </c>
      <c r="M32" s="21">
        <v>40864</v>
      </c>
      <c r="N32" s="21">
        <v>3</v>
      </c>
      <c r="O32" s="21">
        <v>10</v>
      </c>
      <c r="P32" s="21">
        <v>2</v>
      </c>
      <c r="Q32" s="26">
        <v>0.99070000000000003</v>
      </c>
      <c r="S32" t="str">
        <f t="shared" si="0"/>
        <v>8-1</v>
      </c>
      <c r="T32" s="23">
        <v>8</v>
      </c>
      <c r="U32" s="23">
        <v>8</v>
      </c>
      <c r="V32" s="23">
        <v>1</v>
      </c>
      <c r="W32" s="23">
        <v>300</v>
      </c>
      <c r="Y32" t="str">
        <f t="shared" si="1"/>
        <v>17-2</v>
      </c>
      <c r="Z32" s="23">
        <v>924</v>
      </c>
      <c r="AA32" s="23">
        <v>17</v>
      </c>
      <c r="AB32" s="23">
        <v>2</v>
      </c>
      <c r="AC32" s="23">
        <v>0.17380000000000001</v>
      </c>
      <c r="AD32">
        <f t="shared" si="4"/>
        <v>0.17380000000000001</v>
      </c>
      <c r="AF32" t="str">
        <f t="shared" si="5"/>
        <v>33-3</v>
      </c>
      <c r="AG32" s="23">
        <v>729</v>
      </c>
      <c r="AH32" s="23">
        <v>1</v>
      </c>
      <c r="AI32" s="23">
        <v>33</v>
      </c>
      <c r="AJ32" s="23">
        <v>1</v>
      </c>
      <c r="AK32" s="23">
        <v>33</v>
      </c>
      <c r="AL32" s="23">
        <v>3</v>
      </c>
      <c r="AO32" s="32">
        <v>29</v>
      </c>
      <c r="AP32" s="1">
        <f t="shared" si="6"/>
        <v>0</v>
      </c>
      <c r="AQ32" s="1">
        <f t="shared" si="7"/>
        <v>0</v>
      </c>
      <c r="AR32" s="1">
        <f t="shared" si="8"/>
        <v>0</v>
      </c>
      <c r="AS32" s="1" t="str">
        <f t="shared" si="9"/>
        <v>0-0-0</v>
      </c>
      <c r="AT32" s="15">
        <f t="shared" si="10"/>
        <v>0</v>
      </c>
      <c r="AU32" s="1">
        <f t="shared" si="11"/>
        <v>0</v>
      </c>
      <c r="AV32" s="1">
        <f t="shared" si="12"/>
        <v>0</v>
      </c>
      <c r="AW32" s="1" t="str">
        <f t="shared" si="13"/>
        <v>0-0-0</v>
      </c>
      <c r="AX32" s="15">
        <f t="shared" si="14"/>
        <v>1</v>
      </c>
      <c r="AY32" s="1">
        <f t="shared" si="15"/>
        <v>1</v>
      </c>
      <c r="AZ32" s="1">
        <f t="shared" si="16"/>
        <v>1</v>
      </c>
      <c r="BA32" s="1" t="str">
        <f t="shared" si="17"/>
        <v>1-1-1</v>
      </c>
      <c r="BB32" s="15">
        <f t="shared" si="18"/>
        <v>1</v>
      </c>
      <c r="BC32" s="1">
        <f t="shared" si="19"/>
        <v>1</v>
      </c>
      <c r="BD32" s="1">
        <f t="shared" si="20"/>
        <v>1</v>
      </c>
      <c r="BE32" s="1" t="str">
        <f t="shared" si="21"/>
        <v>1-1-1</v>
      </c>
      <c r="BF32" s="15">
        <f t="shared" si="22"/>
        <v>570</v>
      </c>
      <c r="BG32" s="1">
        <f t="shared" si="23"/>
        <v>570</v>
      </c>
      <c r="BH32" s="1">
        <f t="shared" si="24"/>
        <v>570</v>
      </c>
      <c r="BI32" s="16" t="str">
        <f t="shared" si="25"/>
        <v>570-570-570</v>
      </c>
      <c r="BJ32" s="1" t="str">
        <f t="shared" si="26"/>
        <v>NA</v>
      </c>
      <c r="BK32" s="1" t="str">
        <f t="shared" si="27"/>
        <v>NA</v>
      </c>
      <c r="BL32" s="1" t="str">
        <f t="shared" si="28"/>
        <v>NA</v>
      </c>
      <c r="BM32" s="16" t="str">
        <f t="shared" si="29"/>
        <v>NA-NA-NA</v>
      </c>
      <c r="BN32" s="1" t="str">
        <f t="shared" si="30"/>
        <v>NA</v>
      </c>
      <c r="BO32" s="1" t="str">
        <f t="shared" si="31"/>
        <v>NA</v>
      </c>
      <c r="BP32" s="1" t="str">
        <f t="shared" si="32"/>
        <v>NA</v>
      </c>
      <c r="BQ32" s="16" t="str">
        <f t="shared" si="33"/>
        <v>NA-NA-NA</v>
      </c>
      <c r="BR32" s="1"/>
      <c r="BS32" s="1"/>
      <c r="BT32" s="1"/>
      <c r="BU32" s="1"/>
    </row>
    <row r="33" spans="1:73" x14ac:dyDescent="0.3">
      <c r="A33" t="str">
        <f t="shared" si="2"/>
        <v>10-3</v>
      </c>
      <c r="B33" s="21">
        <v>30</v>
      </c>
      <c r="C33" s="21">
        <v>2</v>
      </c>
      <c r="D33" s="21">
        <v>7608</v>
      </c>
      <c r="E33" s="21">
        <v>1</v>
      </c>
      <c r="F33" s="21">
        <v>10</v>
      </c>
      <c r="G33" s="21">
        <v>3</v>
      </c>
      <c r="H33" s="21">
        <v>1</v>
      </c>
      <c r="J33" t="str">
        <f t="shared" si="3"/>
        <v>10-3</v>
      </c>
      <c r="K33" s="21">
        <v>30</v>
      </c>
      <c r="L33" s="21">
        <v>2</v>
      </c>
      <c r="M33" s="21">
        <v>20924</v>
      </c>
      <c r="N33" s="21">
        <v>3</v>
      </c>
      <c r="O33" s="21">
        <v>10</v>
      </c>
      <c r="P33" s="21">
        <v>3</v>
      </c>
      <c r="Q33" s="26">
        <v>0.99070000000000003</v>
      </c>
      <c r="S33" t="str">
        <f t="shared" si="0"/>
        <v>8-2</v>
      </c>
      <c r="T33" s="23">
        <v>81</v>
      </c>
      <c r="U33" s="23">
        <v>8</v>
      </c>
      <c r="V33" s="23">
        <v>2</v>
      </c>
      <c r="W33" s="23">
        <v>300</v>
      </c>
      <c r="Y33" t="str">
        <f t="shared" si="1"/>
        <v>17-3</v>
      </c>
      <c r="Z33" s="23">
        <v>925</v>
      </c>
      <c r="AA33" s="23">
        <v>17</v>
      </c>
      <c r="AB33" s="23">
        <v>3</v>
      </c>
      <c r="AC33" s="23">
        <v>0.22900000000000001</v>
      </c>
      <c r="AD33">
        <f t="shared" si="4"/>
        <v>0.22900000000000001</v>
      </c>
      <c r="AF33" t="str">
        <f t="shared" si="5"/>
        <v>34-2</v>
      </c>
      <c r="AG33" s="23">
        <v>730</v>
      </c>
      <c r="AH33" s="23">
        <v>1</v>
      </c>
      <c r="AI33" s="23">
        <v>34</v>
      </c>
      <c r="AJ33" s="23">
        <v>1</v>
      </c>
      <c r="AK33" s="23">
        <v>34</v>
      </c>
      <c r="AL33" s="23">
        <v>2</v>
      </c>
      <c r="AO33" s="32">
        <v>30</v>
      </c>
      <c r="AP33" s="1">
        <f t="shared" si="6"/>
        <v>807</v>
      </c>
      <c r="AQ33" s="1">
        <f t="shared" si="7"/>
        <v>1639</v>
      </c>
      <c r="AR33" s="1">
        <f t="shared" si="8"/>
        <v>2701</v>
      </c>
      <c r="AS33" s="1" t="str">
        <f t="shared" si="9"/>
        <v>807-1639-2701</v>
      </c>
      <c r="AT33" s="15">
        <f t="shared" si="10"/>
        <v>5482</v>
      </c>
      <c r="AU33" s="1">
        <f t="shared" si="11"/>
        <v>12150</v>
      </c>
      <c r="AV33" s="1">
        <f t="shared" si="12"/>
        <v>17361</v>
      </c>
      <c r="AW33" s="1" t="str">
        <f t="shared" si="13"/>
        <v>5482-12150-17361</v>
      </c>
      <c r="AX33" s="15">
        <f t="shared" si="14"/>
        <v>1</v>
      </c>
      <c r="AY33" s="1">
        <f t="shared" si="15"/>
        <v>1</v>
      </c>
      <c r="AZ33" s="1">
        <f t="shared" si="16"/>
        <v>1</v>
      </c>
      <c r="BA33" s="1" t="str">
        <f t="shared" si="17"/>
        <v>1-1-1</v>
      </c>
      <c r="BB33" s="15">
        <f t="shared" si="18"/>
        <v>0.87</v>
      </c>
      <c r="BC33" s="1">
        <f t="shared" si="19"/>
        <v>0.87</v>
      </c>
      <c r="BD33" s="1">
        <f t="shared" si="20"/>
        <v>0.87</v>
      </c>
      <c r="BE33" s="1" t="str">
        <f t="shared" si="21"/>
        <v>0.87-0.87-0.87</v>
      </c>
      <c r="BF33" s="15">
        <f t="shared" si="22"/>
        <v>620</v>
      </c>
      <c r="BG33" s="1">
        <f t="shared" si="23"/>
        <v>620</v>
      </c>
      <c r="BH33" s="1">
        <f t="shared" si="24"/>
        <v>620</v>
      </c>
      <c r="BI33" s="16" t="str">
        <f t="shared" si="25"/>
        <v>620-620-620</v>
      </c>
      <c r="BJ33" s="1">
        <f t="shared" si="26"/>
        <v>0.47399999999999998</v>
      </c>
      <c r="BK33" s="1">
        <f t="shared" si="27"/>
        <v>1.0860000000000001</v>
      </c>
      <c r="BL33" s="1">
        <f t="shared" si="28"/>
        <v>1.0860000000000001</v>
      </c>
      <c r="BM33" s="16" t="str">
        <f t="shared" si="29"/>
        <v>0.474-1.086-1.086</v>
      </c>
      <c r="BN33" s="1" t="str">
        <f t="shared" si="30"/>
        <v>NA</v>
      </c>
      <c r="BO33" s="1" t="str">
        <f t="shared" si="31"/>
        <v>NA</v>
      </c>
      <c r="BP33" s="1" t="str">
        <f t="shared" si="32"/>
        <v>NA</v>
      </c>
      <c r="BQ33" s="16" t="str">
        <f t="shared" si="33"/>
        <v>NA-NA-NA</v>
      </c>
      <c r="BR33" s="1"/>
      <c r="BS33" s="1"/>
      <c r="BT33" s="1"/>
      <c r="BU33" s="1"/>
    </row>
    <row r="34" spans="1:73" x14ac:dyDescent="0.3">
      <c r="A34" t="str">
        <f t="shared" si="2"/>
        <v>11-1</v>
      </c>
      <c r="B34" s="21">
        <v>31</v>
      </c>
      <c r="C34" s="21">
        <v>2</v>
      </c>
      <c r="D34" s="21">
        <v>1</v>
      </c>
      <c r="E34" s="21">
        <v>1</v>
      </c>
      <c r="F34" s="21">
        <v>11</v>
      </c>
      <c r="G34" s="21">
        <v>1</v>
      </c>
      <c r="H34" s="21">
        <v>1</v>
      </c>
      <c r="J34" t="str">
        <f t="shared" si="3"/>
        <v>11-1</v>
      </c>
      <c r="K34" s="21">
        <v>31</v>
      </c>
      <c r="L34" s="21">
        <v>2</v>
      </c>
      <c r="M34" s="21">
        <v>1</v>
      </c>
      <c r="N34" s="21">
        <v>2</v>
      </c>
      <c r="O34" s="21">
        <v>11</v>
      </c>
      <c r="P34" s="21">
        <v>1</v>
      </c>
      <c r="Q34" s="26">
        <v>0.995</v>
      </c>
      <c r="S34" t="str">
        <f t="shared" si="0"/>
        <v>8-3</v>
      </c>
      <c r="T34" s="23">
        <v>154</v>
      </c>
      <c r="U34" s="23">
        <v>8</v>
      </c>
      <c r="V34" s="23">
        <v>3</v>
      </c>
      <c r="W34" s="23">
        <v>300</v>
      </c>
      <c r="Y34" t="str">
        <f t="shared" si="1"/>
        <v>18-2</v>
      </c>
      <c r="Z34" s="23">
        <v>926</v>
      </c>
      <c r="AA34" s="23">
        <v>18</v>
      </c>
      <c r="AB34" s="23">
        <v>2</v>
      </c>
      <c r="AC34" s="23">
        <v>0.32079999999999997</v>
      </c>
      <c r="AD34">
        <f t="shared" si="4"/>
        <v>0.32079999999999997</v>
      </c>
      <c r="AF34" t="str">
        <f t="shared" si="5"/>
        <v>36-2</v>
      </c>
      <c r="AG34" s="23">
        <v>731</v>
      </c>
      <c r="AH34" s="23">
        <v>2</v>
      </c>
      <c r="AI34" s="23">
        <v>36</v>
      </c>
      <c r="AJ34" s="23">
        <v>3</v>
      </c>
      <c r="AK34" s="23">
        <v>36</v>
      </c>
      <c r="AL34" s="23">
        <v>2</v>
      </c>
      <c r="AO34" s="32">
        <v>31</v>
      </c>
      <c r="AP34" s="1">
        <f t="shared" si="6"/>
        <v>44</v>
      </c>
      <c r="AQ34" s="1">
        <f t="shared" si="7"/>
        <v>60</v>
      </c>
      <c r="AR34" s="1">
        <f t="shared" si="8"/>
        <v>502</v>
      </c>
      <c r="AS34" s="1" t="str">
        <f t="shared" si="9"/>
        <v>44-60-502</v>
      </c>
      <c r="AT34" s="15">
        <f t="shared" si="10"/>
        <v>633</v>
      </c>
      <c r="AU34" s="1">
        <f t="shared" si="11"/>
        <v>521</v>
      </c>
      <c r="AV34" s="1">
        <f t="shared" si="12"/>
        <v>3995</v>
      </c>
      <c r="AW34" s="1" t="str">
        <f t="shared" si="13"/>
        <v>633-521-3995</v>
      </c>
      <c r="AX34" s="15">
        <f t="shared" si="14"/>
        <v>1</v>
      </c>
      <c r="AY34" s="1">
        <f t="shared" si="15"/>
        <v>1</v>
      </c>
      <c r="AZ34" s="1">
        <f t="shared" si="16"/>
        <v>1</v>
      </c>
      <c r="BA34" s="1" t="str">
        <f t="shared" si="17"/>
        <v>1-1-1</v>
      </c>
      <c r="BB34" s="15">
        <f t="shared" si="18"/>
        <v>0.60599999999999998</v>
      </c>
      <c r="BC34" s="1">
        <f t="shared" si="19"/>
        <v>0.60599999999999998</v>
      </c>
      <c r="BD34" s="1">
        <f t="shared" si="20"/>
        <v>0.60599999999999998</v>
      </c>
      <c r="BE34" s="1" t="str">
        <f t="shared" si="21"/>
        <v>0.606-0.606-0.606</v>
      </c>
      <c r="BF34" s="15">
        <f t="shared" si="22"/>
        <v>520</v>
      </c>
      <c r="BG34" s="1">
        <f t="shared" si="23"/>
        <v>520</v>
      </c>
      <c r="BH34" s="1">
        <f t="shared" si="24"/>
        <v>520</v>
      </c>
      <c r="BI34" s="16" t="str">
        <f t="shared" si="25"/>
        <v>520-520-520</v>
      </c>
      <c r="BJ34" s="1">
        <f t="shared" si="26"/>
        <v>0.92</v>
      </c>
      <c r="BK34" s="1">
        <f t="shared" si="27"/>
        <v>0.58299999999999996</v>
      </c>
      <c r="BL34" s="1">
        <f t="shared" si="28"/>
        <v>0.68899999999999995</v>
      </c>
      <c r="BM34" s="16" t="str">
        <f t="shared" si="29"/>
        <v>0.92-0.583-0.689</v>
      </c>
      <c r="BN34" s="1">
        <f t="shared" si="30"/>
        <v>2</v>
      </c>
      <c r="BO34" s="1" t="str">
        <f t="shared" si="31"/>
        <v>NA</v>
      </c>
      <c r="BP34" s="1">
        <f t="shared" si="32"/>
        <v>1</v>
      </c>
      <c r="BQ34" s="16" t="str">
        <f t="shared" si="33"/>
        <v>2-NA-1</v>
      </c>
      <c r="BR34" s="1"/>
      <c r="BS34" s="1"/>
      <c r="BT34" s="1"/>
      <c r="BU34" s="1"/>
    </row>
    <row r="35" spans="1:73" x14ac:dyDescent="0.3">
      <c r="A35" t="str">
        <f t="shared" si="2"/>
        <v>11-2</v>
      </c>
      <c r="B35" s="21">
        <v>32</v>
      </c>
      <c r="C35" s="21">
        <v>2</v>
      </c>
      <c r="D35" s="21">
        <v>2410</v>
      </c>
      <c r="E35" s="21">
        <v>1</v>
      </c>
      <c r="F35" s="21">
        <v>11</v>
      </c>
      <c r="G35" s="21">
        <v>2</v>
      </c>
      <c r="H35" s="21">
        <v>1</v>
      </c>
      <c r="J35" t="str">
        <f t="shared" si="3"/>
        <v>11-2</v>
      </c>
      <c r="K35" s="21">
        <v>32</v>
      </c>
      <c r="L35" s="21">
        <v>2</v>
      </c>
      <c r="M35" s="21">
        <v>9410</v>
      </c>
      <c r="N35" s="21">
        <v>2</v>
      </c>
      <c r="O35" s="21">
        <v>11</v>
      </c>
      <c r="P35" s="21">
        <v>2</v>
      </c>
      <c r="Q35" s="26">
        <v>0.995</v>
      </c>
      <c r="S35" t="str">
        <f t="shared" si="0"/>
        <v>8-4</v>
      </c>
      <c r="T35" s="23">
        <v>227</v>
      </c>
      <c r="U35" s="23">
        <v>8</v>
      </c>
      <c r="V35" s="23">
        <v>4</v>
      </c>
      <c r="W35" s="23">
        <v>300</v>
      </c>
      <c r="Y35" t="str">
        <f t="shared" si="1"/>
        <v>18-3</v>
      </c>
      <c r="Z35" s="23">
        <v>927</v>
      </c>
      <c r="AA35" s="23">
        <v>18</v>
      </c>
      <c r="AB35" s="23">
        <v>3</v>
      </c>
      <c r="AC35" s="23">
        <v>1.1667000000000001</v>
      </c>
      <c r="AD35">
        <f t="shared" si="4"/>
        <v>1.1667000000000001</v>
      </c>
      <c r="AF35" t="str">
        <f t="shared" si="5"/>
        <v>37-3</v>
      </c>
      <c r="AG35" s="23">
        <v>732</v>
      </c>
      <c r="AH35" s="23">
        <v>1</v>
      </c>
      <c r="AI35" s="23">
        <v>37</v>
      </c>
      <c r="AJ35" s="23">
        <v>1</v>
      </c>
      <c r="AK35" s="23">
        <v>37</v>
      </c>
      <c r="AL35" s="23">
        <v>3</v>
      </c>
      <c r="AO35" s="32">
        <v>32</v>
      </c>
      <c r="AP35" s="1">
        <f t="shared" si="6"/>
        <v>0</v>
      </c>
      <c r="AQ35" s="1">
        <f t="shared" si="7"/>
        <v>238</v>
      </c>
      <c r="AR35" s="1">
        <f t="shared" si="8"/>
        <v>626</v>
      </c>
      <c r="AS35" s="1" t="str">
        <f t="shared" si="9"/>
        <v>0-238-626</v>
      </c>
      <c r="AT35" s="15">
        <f t="shared" si="10"/>
        <v>0</v>
      </c>
      <c r="AU35" s="1">
        <f t="shared" si="11"/>
        <v>1500</v>
      </c>
      <c r="AV35" s="1">
        <f t="shared" si="12"/>
        <v>4984</v>
      </c>
      <c r="AW35" s="1" t="str">
        <f t="shared" si="13"/>
        <v>0-1500-4984</v>
      </c>
      <c r="AX35" s="15">
        <f t="shared" si="14"/>
        <v>0.36</v>
      </c>
      <c r="AY35" s="1">
        <f t="shared" si="15"/>
        <v>0.36</v>
      </c>
      <c r="AZ35" s="1">
        <f t="shared" si="16"/>
        <v>0.36</v>
      </c>
      <c r="BA35" s="1" t="str">
        <f t="shared" si="17"/>
        <v>0.36-0.36-0.36</v>
      </c>
      <c r="BB35" s="15">
        <f t="shared" si="18"/>
        <v>0.36</v>
      </c>
      <c r="BC35" s="1">
        <f t="shared" si="19"/>
        <v>0.36</v>
      </c>
      <c r="BD35" s="1">
        <f t="shared" si="20"/>
        <v>0.36</v>
      </c>
      <c r="BE35" s="1" t="str">
        <f t="shared" si="21"/>
        <v>0.36-0.36-0.36</v>
      </c>
      <c r="BF35" s="15">
        <f t="shared" si="22"/>
        <v>620</v>
      </c>
      <c r="BG35" s="1">
        <f t="shared" si="23"/>
        <v>620</v>
      </c>
      <c r="BH35" s="1">
        <f t="shared" si="24"/>
        <v>620</v>
      </c>
      <c r="BI35" s="16" t="str">
        <f t="shared" si="25"/>
        <v>620-620-620</v>
      </c>
      <c r="BJ35" s="1" t="str">
        <f t="shared" si="26"/>
        <v>NA</v>
      </c>
      <c r="BK35" s="1">
        <f t="shared" si="27"/>
        <v>1.0860000000000001</v>
      </c>
      <c r="BL35" s="1">
        <f t="shared" si="28"/>
        <v>1.0860000000000001</v>
      </c>
      <c r="BM35" s="16" t="str">
        <f t="shared" si="29"/>
        <v>NA-1.086-1.086</v>
      </c>
      <c r="BN35" s="1">
        <f t="shared" si="30"/>
        <v>3</v>
      </c>
      <c r="BO35" s="1" t="str">
        <f t="shared" si="31"/>
        <v>NA</v>
      </c>
      <c r="BP35" s="1" t="str">
        <f t="shared" si="32"/>
        <v>NA</v>
      </c>
      <c r="BQ35" s="16" t="str">
        <f t="shared" si="33"/>
        <v>3-NA-NA</v>
      </c>
      <c r="BR35" s="1"/>
      <c r="BS35" s="1"/>
      <c r="BT35" s="1"/>
      <c r="BU35" s="1"/>
    </row>
    <row r="36" spans="1:73" x14ac:dyDescent="0.3">
      <c r="A36" t="str">
        <f t="shared" si="2"/>
        <v>11-3</v>
      </c>
      <c r="B36" s="21">
        <v>33</v>
      </c>
      <c r="C36" s="21">
        <v>2</v>
      </c>
      <c r="D36" s="21">
        <v>20067</v>
      </c>
      <c r="E36" s="21">
        <v>1</v>
      </c>
      <c r="F36" s="21">
        <v>11</v>
      </c>
      <c r="G36" s="21">
        <v>3</v>
      </c>
      <c r="H36" s="21">
        <v>1</v>
      </c>
      <c r="J36" t="str">
        <f t="shared" si="3"/>
        <v>11-3</v>
      </c>
      <c r="K36" s="21">
        <v>33</v>
      </c>
      <c r="L36" s="21">
        <v>2</v>
      </c>
      <c r="M36" s="21">
        <v>85062</v>
      </c>
      <c r="N36" s="21">
        <v>2</v>
      </c>
      <c r="O36" s="21">
        <v>11</v>
      </c>
      <c r="P36" s="21">
        <v>3</v>
      </c>
      <c r="Q36" s="26">
        <v>0.995</v>
      </c>
      <c r="S36" t="str">
        <f t="shared" si="0"/>
        <v>9-1</v>
      </c>
      <c r="T36" s="23">
        <v>9</v>
      </c>
      <c r="U36" s="23">
        <v>9</v>
      </c>
      <c r="V36" s="23">
        <v>1</v>
      </c>
      <c r="W36" s="23">
        <v>620</v>
      </c>
      <c r="Y36" t="str">
        <f t="shared" si="1"/>
        <v>20-2</v>
      </c>
      <c r="Z36" s="23">
        <v>928</v>
      </c>
      <c r="AA36" s="23">
        <v>20</v>
      </c>
      <c r="AB36" s="23">
        <v>2</v>
      </c>
      <c r="AC36" s="23">
        <v>1.0539000000000001</v>
      </c>
      <c r="AD36">
        <f t="shared" si="4"/>
        <v>1.0539000000000001</v>
      </c>
      <c r="AF36" t="str">
        <f t="shared" si="5"/>
        <v>37-1</v>
      </c>
      <c r="AG36" s="23">
        <v>733</v>
      </c>
      <c r="AH36" s="23">
        <v>2</v>
      </c>
      <c r="AI36" s="23">
        <v>37</v>
      </c>
      <c r="AJ36" s="23">
        <v>3</v>
      </c>
      <c r="AK36" s="23">
        <v>37</v>
      </c>
      <c r="AL36" s="23">
        <v>1</v>
      </c>
      <c r="AO36" s="32">
        <v>33</v>
      </c>
      <c r="AP36" s="1">
        <f t="shared" si="6"/>
        <v>0</v>
      </c>
      <c r="AQ36" s="1">
        <f t="shared" si="7"/>
        <v>649</v>
      </c>
      <c r="AR36" s="1">
        <f t="shared" si="8"/>
        <v>1481</v>
      </c>
      <c r="AS36" s="1" t="str">
        <f t="shared" si="9"/>
        <v>0-649-1481</v>
      </c>
      <c r="AT36" s="15">
        <f t="shared" si="10"/>
        <v>0</v>
      </c>
      <c r="AU36" s="1">
        <f t="shared" si="11"/>
        <v>5528</v>
      </c>
      <c r="AV36" s="1">
        <f t="shared" si="12"/>
        <v>12866</v>
      </c>
      <c r="AW36" s="1" t="str">
        <f t="shared" si="13"/>
        <v>0-5528-12866</v>
      </c>
      <c r="AX36" s="15">
        <f t="shared" si="14"/>
        <v>0.24299999999999999</v>
      </c>
      <c r="AY36" s="1">
        <f t="shared" si="15"/>
        <v>0.24299999999999999</v>
      </c>
      <c r="AZ36" s="1">
        <f t="shared" si="16"/>
        <v>0.24299999999999999</v>
      </c>
      <c r="BA36" s="1" t="str">
        <f t="shared" si="17"/>
        <v>0.243-0.243-0.243</v>
      </c>
      <c r="BB36" s="15">
        <f t="shared" si="18"/>
        <v>0.24299999999999999</v>
      </c>
      <c r="BC36" s="1">
        <f t="shared" si="19"/>
        <v>0.24299999999999999</v>
      </c>
      <c r="BD36" s="1">
        <f t="shared" si="20"/>
        <v>0.24299999999999999</v>
      </c>
      <c r="BE36" s="1" t="str">
        <f t="shared" si="21"/>
        <v>0.243-0.243-0.243</v>
      </c>
      <c r="BF36" s="15">
        <f t="shared" si="22"/>
        <v>520</v>
      </c>
      <c r="BG36" s="1">
        <f t="shared" si="23"/>
        <v>520</v>
      </c>
      <c r="BH36" s="1">
        <f t="shared" si="24"/>
        <v>520</v>
      </c>
      <c r="BI36" s="16" t="str">
        <f t="shared" si="25"/>
        <v>520-520-520</v>
      </c>
      <c r="BJ36" s="1" t="str">
        <f t="shared" si="26"/>
        <v>NA</v>
      </c>
      <c r="BK36" s="1">
        <f t="shared" si="27"/>
        <v>0.58299999999999996</v>
      </c>
      <c r="BL36" s="1">
        <f t="shared" si="28"/>
        <v>0.68899999999999995</v>
      </c>
      <c r="BM36" s="16" t="str">
        <f t="shared" si="29"/>
        <v>NA-0.583-0.689</v>
      </c>
      <c r="BN36" s="1" t="str">
        <f t="shared" si="30"/>
        <v>NA</v>
      </c>
      <c r="BO36" s="1" t="str">
        <f t="shared" si="31"/>
        <v>NA</v>
      </c>
      <c r="BP36" s="1">
        <f t="shared" si="32"/>
        <v>1</v>
      </c>
      <c r="BQ36" s="16" t="str">
        <f t="shared" si="33"/>
        <v>NA-NA-1</v>
      </c>
      <c r="BR36" s="1"/>
      <c r="BS36" s="1"/>
      <c r="BT36" s="1"/>
      <c r="BU36" s="1"/>
    </row>
    <row r="37" spans="1:73" x14ac:dyDescent="0.3">
      <c r="A37" t="str">
        <f t="shared" si="2"/>
        <v>12-1</v>
      </c>
      <c r="B37" s="21">
        <v>34</v>
      </c>
      <c r="C37" s="21">
        <v>2</v>
      </c>
      <c r="D37" s="21">
        <v>1</v>
      </c>
      <c r="E37" s="21">
        <v>1</v>
      </c>
      <c r="F37" s="21">
        <v>12</v>
      </c>
      <c r="G37" s="21">
        <v>1</v>
      </c>
      <c r="H37" s="21">
        <v>1</v>
      </c>
      <c r="J37" t="str">
        <f t="shared" si="3"/>
        <v>12-1</v>
      </c>
      <c r="K37" s="21">
        <v>34</v>
      </c>
      <c r="L37" s="21">
        <v>2</v>
      </c>
      <c r="M37" s="21">
        <v>1</v>
      </c>
      <c r="N37" s="21">
        <v>3</v>
      </c>
      <c r="O37" s="21">
        <v>12</v>
      </c>
      <c r="P37" s="21">
        <v>1</v>
      </c>
      <c r="Q37" s="26">
        <v>1</v>
      </c>
      <c r="S37" t="str">
        <f t="shared" si="0"/>
        <v>9-2</v>
      </c>
      <c r="T37" s="23">
        <v>82</v>
      </c>
      <c r="U37" s="23">
        <v>9</v>
      </c>
      <c r="V37" s="23">
        <v>2</v>
      </c>
      <c r="W37" s="23">
        <v>620</v>
      </c>
      <c r="Y37" t="str">
        <f t="shared" si="1"/>
        <v>20-3</v>
      </c>
      <c r="Z37" s="23">
        <v>929</v>
      </c>
      <c r="AA37" s="23">
        <v>20</v>
      </c>
      <c r="AB37" s="23">
        <v>3</v>
      </c>
      <c r="AC37" s="23">
        <v>1.1880999999999999</v>
      </c>
      <c r="AD37">
        <f t="shared" si="4"/>
        <v>1.1880999999999999</v>
      </c>
      <c r="AF37" t="str">
        <f t="shared" si="5"/>
        <v>38-1</v>
      </c>
      <c r="AG37" s="23">
        <v>734</v>
      </c>
      <c r="AH37" s="23">
        <v>2</v>
      </c>
      <c r="AI37" s="23">
        <v>37</v>
      </c>
      <c r="AJ37" s="23">
        <v>3</v>
      </c>
      <c r="AK37" s="23">
        <v>38</v>
      </c>
      <c r="AL37" s="23">
        <v>1</v>
      </c>
      <c r="AO37" s="32">
        <v>34</v>
      </c>
      <c r="AP37" s="1">
        <f t="shared" si="6"/>
        <v>0</v>
      </c>
      <c r="AQ37" s="1">
        <f t="shared" si="7"/>
        <v>5145</v>
      </c>
      <c r="AR37" s="1">
        <f t="shared" si="8"/>
        <v>9070</v>
      </c>
      <c r="AS37" s="1" t="str">
        <f t="shared" si="9"/>
        <v>0-5145-9070</v>
      </c>
      <c r="AT37" s="15">
        <f t="shared" si="10"/>
        <v>0</v>
      </c>
      <c r="AU37" s="1">
        <f t="shared" si="11"/>
        <v>30345</v>
      </c>
      <c r="AV37" s="1">
        <f t="shared" si="12"/>
        <v>52898</v>
      </c>
      <c r="AW37" s="1" t="str">
        <f t="shared" si="13"/>
        <v>0-30345-52898</v>
      </c>
      <c r="AX37" s="15">
        <f t="shared" si="14"/>
        <v>0.76600000000000001</v>
      </c>
      <c r="AY37" s="1">
        <f t="shared" si="15"/>
        <v>0.76600000000000001</v>
      </c>
      <c r="AZ37" s="1">
        <f t="shared" si="16"/>
        <v>0.76600000000000001</v>
      </c>
      <c r="BA37" s="1" t="str">
        <f t="shared" si="17"/>
        <v>0.766-0.766-0.766</v>
      </c>
      <c r="BB37" s="15">
        <f t="shared" si="18"/>
        <v>0.76600000000000001</v>
      </c>
      <c r="BC37" s="1">
        <f t="shared" si="19"/>
        <v>0.76600000000000001</v>
      </c>
      <c r="BD37" s="1">
        <f t="shared" si="20"/>
        <v>0.76600000000000001</v>
      </c>
      <c r="BE37" s="1" t="str">
        <f t="shared" si="21"/>
        <v>0.766-0.766-0.766</v>
      </c>
      <c r="BF37" s="15">
        <f t="shared" si="22"/>
        <v>620</v>
      </c>
      <c r="BG37" s="1">
        <f t="shared" si="23"/>
        <v>620</v>
      </c>
      <c r="BH37" s="1">
        <f t="shared" si="24"/>
        <v>620</v>
      </c>
      <c r="BI37" s="16" t="str">
        <f t="shared" si="25"/>
        <v>620-620-620</v>
      </c>
      <c r="BJ37" s="1" t="str">
        <f t="shared" si="26"/>
        <v>NA</v>
      </c>
      <c r="BK37" s="1">
        <f t="shared" si="27"/>
        <v>0.36799999999999999</v>
      </c>
      <c r="BL37" s="1">
        <f t="shared" si="28"/>
        <v>0.6</v>
      </c>
      <c r="BM37" s="16" t="str">
        <f t="shared" si="29"/>
        <v>NA-0.368-0.6</v>
      </c>
      <c r="BN37" s="1" t="str">
        <f t="shared" si="30"/>
        <v>NA</v>
      </c>
      <c r="BO37" s="1">
        <f t="shared" si="31"/>
        <v>1</v>
      </c>
      <c r="BP37" s="1" t="str">
        <f t="shared" si="32"/>
        <v>NA</v>
      </c>
      <c r="BQ37" s="16" t="str">
        <f t="shared" si="33"/>
        <v>NA-1-NA</v>
      </c>
      <c r="BR37" s="1"/>
      <c r="BS37" s="1"/>
      <c r="BT37" s="1"/>
      <c r="BU37" s="1"/>
    </row>
    <row r="38" spans="1:73" x14ac:dyDescent="0.3">
      <c r="A38" t="str">
        <f t="shared" si="2"/>
        <v>12-2</v>
      </c>
      <c r="B38" s="21">
        <v>35</v>
      </c>
      <c r="C38" s="21">
        <v>2</v>
      </c>
      <c r="D38" s="21">
        <v>1</v>
      </c>
      <c r="E38" s="21">
        <v>1</v>
      </c>
      <c r="F38" s="21">
        <v>12</v>
      </c>
      <c r="G38" s="21">
        <v>2</v>
      </c>
      <c r="H38" s="21">
        <v>1</v>
      </c>
      <c r="J38" t="str">
        <f t="shared" si="3"/>
        <v>12-2</v>
      </c>
      <c r="K38" s="21">
        <v>35</v>
      </c>
      <c r="L38" s="21">
        <v>2</v>
      </c>
      <c r="M38" s="21">
        <v>1</v>
      </c>
      <c r="N38" s="21">
        <v>3</v>
      </c>
      <c r="O38" s="21">
        <v>12</v>
      </c>
      <c r="P38" s="21">
        <v>2</v>
      </c>
      <c r="Q38" s="26">
        <v>1</v>
      </c>
      <c r="S38" t="str">
        <f t="shared" si="0"/>
        <v>9-3</v>
      </c>
      <c r="T38" s="23">
        <v>155</v>
      </c>
      <c r="U38" s="23">
        <v>9</v>
      </c>
      <c r="V38" s="23">
        <v>3</v>
      </c>
      <c r="W38" s="23">
        <v>620</v>
      </c>
      <c r="Y38" t="str">
        <f t="shared" si="1"/>
        <v>21-2</v>
      </c>
      <c r="Z38" s="23">
        <v>930</v>
      </c>
      <c r="AA38" s="23">
        <v>21</v>
      </c>
      <c r="AB38" s="23">
        <v>2</v>
      </c>
      <c r="AC38" s="23">
        <v>0.1721</v>
      </c>
      <c r="AD38">
        <f t="shared" si="4"/>
        <v>0.1721</v>
      </c>
      <c r="AF38" t="str">
        <f t="shared" si="5"/>
        <v>38-3</v>
      </c>
      <c r="AG38" s="23">
        <v>735</v>
      </c>
      <c r="AH38" s="23">
        <v>2</v>
      </c>
      <c r="AI38" s="23">
        <v>37</v>
      </c>
      <c r="AJ38" s="23">
        <v>3</v>
      </c>
      <c r="AK38" s="23">
        <v>38</v>
      </c>
      <c r="AL38" s="23">
        <v>3</v>
      </c>
      <c r="AO38" s="32">
        <v>35</v>
      </c>
      <c r="AP38" s="1">
        <f t="shared" si="6"/>
        <v>613</v>
      </c>
      <c r="AQ38" s="1">
        <f t="shared" si="7"/>
        <v>1671</v>
      </c>
      <c r="AR38" s="1">
        <f t="shared" si="8"/>
        <v>3183</v>
      </c>
      <c r="AS38" s="1" t="str">
        <f t="shared" si="9"/>
        <v>613-1671-3183</v>
      </c>
      <c r="AT38" s="15">
        <f t="shared" si="10"/>
        <v>2970</v>
      </c>
      <c r="AU38" s="1">
        <f t="shared" si="11"/>
        <v>8590</v>
      </c>
      <c r="AV38" s="1">
        <f t="shared" si="12"/>
        <v>14430</v>
      </c>
      <c r="AW38" s="1" t="str">
        <f t="shared" si="13"/>
        <v>2970-8590-14430</v>
      </c>
      <c r="AX38" s="15">
        <f t="shared" si="14"/>
        <v>1</v>
      </c>
      <c r="AY38" s="1">
        <f t="shared" si="15"/>
        <v>1</v>
      </c>
      <c r="AZ38" s="1">
        <f t="shared" si="16"/>
        <v>1</v>
      </c>
      <c r="BA38" s="1" t="str">
        <f t="shared" si="17"/>
        <v>1-1-1</v>
      </c>
      <c r="BB38" s="15">
        <f t="shared" si="18"/>
        <v>0.67300000000000004</v>
      </c>
      <c r="BC38" s="1">
        <f t="shared" si="19"/>
        <v>0.67300000000000004</v>
      </c>
      <c r="BD38" s="1">
        <f t="shared" si="20"/>
        <v>0.67300000000000004</v>
      </c>
      <c r="BE38" s="1" t="str">
        <f t="shared" si="21"/>
        <v>0.673-0.673-0.673</v>
      </c>
      <c r="BF38" s="15">
        <f t="shared" si="22"/>
        <v>520</v>
      </c>
      <c r="BG38" s="1">
        <f t="shared" si="23"/>
        <v>520</v>
      </c>
      <c r="BH38" s="1">
        <f t="shared" si="24"/>
        <v>520</v>
      </c>
      <c r="BI38" s="16" t="str">
        <f t="shared" si="25"/>
        <v>520-520-520</v>
      </c>
      <c r="BJ38" s="1">
        <f t="shared" si="26"/>
        <v>0.92</v>
      </c>
      <c r="BK38" s="1">
        <f t="shared" si="27"/>
        <v>0.61</v>
      </c>
      <c r="BL38" s="1">
        <f t="shared" si="28"/>
        <v>0.495</v>
      </c>
      <c r="BM38" s="16" t="str">
        <f t="shared" si="29"/>
        <v>0.92-0.61-0.495</v>
      </c>
      <c r="BN38" s="1" t="str">
        <f t="shared" si="30"/>
        <v>NA</v>
      </c>
      <c r="BO38" s="1" t="str">
        <f t="shared" si="31"/>
        <v>NA</v>
      </c>
      <c r="BP38" s="1" t="str">
        <f t="shared" si="32"/>
        <v>NA</v>
      </c>
      <c r="BQ38" s="16" t="str">
        <f t="shared" si="33"/>
        <v>NA-NA-NA</v>
      </c>
      <c r="BR38" s="1"/>
      <c r="BS38" s="1"/>
      <c r="BT38" s="1"/>
      <c r="BU38" s="1"/>
    </row>
    <row r="39" spans="1:73" x14ac:dyDescent="0.3">
      <c r="A39" t="str">
        <f t="shared" si="2"/>
        <v>12-3</v>
      </c>
      <c r="B39" s="21">
        <v>36</v>
      </c>
      <c r="C39" s="21">
        <v>2</v>
      </c>
      <c r="D39" s="21">
        <v>1</v>
      </c>
      <c r="E39" s="21">
        <v>1</v>
      </c>
      <c r="F39" s="21">
        <v>12</v>
      </c>
      <c r="G39" s="21">
        <v>3</v>
      </c>
      <c r="H39" s="21">
        <v>1</v>
      </c>
      <c r="J39" t="str">
        <f t="shared" si="3"/>
        <v>12-3</v>
      </c>
      <c r="K39" s="21">
        <v>36</v>
      </c>
      <c r="L39" s="21">
        <v>2</v>
      </c>
      <c r="M39" s="21">
        <v>1</v>
      </c>
      <c r="N39" s="21">
        <v>3</v>
      </c>
      <c r="O39" s="21">
        <v>12</v>
      </c>
      <c r="P39" s="21">
        <v>3</v>
      </c>
      <c r="Q39" s="26">
        <v>1</v>
      </c>
      <c r="S39" t="str">
        <f t="shared" si="0"/>
        <v>9-4</v>
      </c>
      <c r="T39" s="23">
        <v>228</v>
      </c>
      <c r="U39" s="23">
        <v>9</v>
      </c>
      <c r="V39" s="23">
        <v>4</v>
      </c>
      <c r="W39" s="23">
        <v>620</v>
      </c>
      <c r="Y39" t="str">
        <f t="shared" si="1"/>
        <v>21-3</v>
      </c>
      <c r="Z39" s="23">
        <v>931</v>
      </c>
      <c r="AA39" s="23">
        <v>21</v>
      </c>
      <c r="AB39" s="23">
        <v>3</v>
      </c>
      <c r="AC39" s="23">
        <v>0.47539999999999999</v>
      </c>
      <c r="AD39">
        <f t="shared" si="4"/>
        <v>0.47539999999999999</v>
      </c>
      <c r="AF39" t="str">
        <f t="shared" si="5"/>
        <v>39-3</v>
      </c>
      <c r="AG39" s="23">
        <v>736</v>
      </c>
      <c r="AH39" s="23">
        <v>1</v>
      </c>
      <c r="AI39" s="23">
        <v>39</v>
      </c>
      <c r="AJ39" s="23">
        <v>1</v>
      </c>
      <c r="AK39" s="23">
        <v>39</v>
      </c>
      <c r="AL39" s="23">
        <v>3</v>
      </c>
      <c r="AO39" s="32">
        <v>36</v>
      </c>
      <c r="AP39" s="1">
        <f t="shared" si="6"/>
        <v>2059</v>
      </c>
      <c r="AQ39" s="1">
        <f t="shared" si="7"/>
        <v>1</v>
      </c>
      <c r="AR39" s="1">
        <f t="shared" si="8"/>
        <v>1907</v>
      </c>
      <c r="AS39" s="1" t="str">
        <f t="shared" si="9"/>
        <v>2059-1-1907</v>
      </c>
      <c r="AT39" s="15">
        <f t="shared" si="10"/>
        <v>3439</v>
      </c>
      <c r="AU39" s="1">
        <f t="shared" si="11"/>
        <v>1</v>
      </c>
      <c r="AV39" s="1">
        <f t="shared" si="12"/>
        <v>3180</v>
      </c>
      <c r="AW39" s="1" t="str">
        <f t="shared" si="13"/>
        <v>3439-1-3180</v>
      </c>
      <c r="AX39" s="15">
        <f t="shared" si="14"/>
        <v>1</v>
      </c>
      <c r="AY39" s="1">
        <f t="shared" si="15"/>
        <v>1</v>
      </c>
      <c r="AZ39" s="1">
        <f t="shared" si="16"/>
        <v>1</v>
      </c>
      <c r="BA39" s="1" t="str">
        <f t="shared" si="17"/>
        <v>1-1-1</v>
      </c>
      <c r="BB39" s="15">
        <f t="shared" si="18"/>
        <v>1</v>
      </c>
      <c r="BC39" s="1">
        <f t="shared" si="19"/>
        <v>1</v>
      </c>
      <c r="BD39" s="1">
        <f t="shared" si="20"/>
        <v>1</v>
      </c>
      <c r="BE39" s="1" t="str">
        <f t="shared" si="21"/>
        <v>1-1-1</v>
      </c>
      <c r="BF39" s="15">
        <f t="shared" si="22"/>
        <v>480</v>
      </c>
      <c r="BG39" s="1">
        <f t="shared" si="23"/>
        <v>480</v>
      </c>
      <c r="BH39" s="1">
        <f t="shared" si="24"/>
        <v>480</v>
      </c>
      <c r="BI39" s="16" t="str">
        <f t="shared" si="25"/>
        <v>480-480-480</v>
      </c>
      <c r="BJ39" s="1">
        <f t="shared" si="26"/>
        <v>0.24640000000000001</v>
      </c>
      <c r="BK39" s="1">
        <f t="shared" si="27"/>
        <v>0.6855</v>
      </c>
      <c r="BL39" s="1">
        <f t="shared" si="28"/>
        <v>0.6855</v>
      </c>
      <c r="BM39" s="16" t="str">
        <f t="shared" si="29"/>
        <v>0.2464-0.6855-0.6855</v>
      </c>
      <c r="BN39" s="1" t="str">
        <f t="shared" si="30"/>
        <v>NA</v>
      </c>
      <c r="BO39" s="1">
        <f t="shared" si="31"/>
        <v>2</v>
      </c>
      <c r="BP39" s="1" t="str">
        <f t="shared" si="32"/>
        <v>NA</v>
      </c>
      <c r="BQ39" s="16" t="str">
        <f t="shared" si="33"/>
        <v>NA-2-NA</v>
      </c>
      <c r="BR39" s="1"/>
      <c r="BS39" s="1"/>
      <c r="BT39" s="1"/>
      <c r="BU39" s="1"/>
    </row>
    <row r="40" spans="1:73" x14ac:dyDescent="0.3">
      <c r="A40" t="str">
        <f t="shared" si="2"/>
        <v>13-1</v>
      </c>
      <c r="B40" s="21">
        <v>37</v>
      </c>
      <c r="C40" s="21">
        <v>2</v>
      </c>
      <c r="D40" s="21">
        <v>7</v>
      </c>
      <c r="E40" s="21">
        <v>1</v>
      </c>
      <c r="F40" s="21">
        <v>13</v>
      </c>
      <c r="G40" s="21">
        <v>1</v>
      </c>
      <c r="H40" s="21">
        <v>1</v>
      </c>
      <c r="J40" t="str">
        <f t="shared" si="3"/>
        <v>13-1</v>
      </c>
      <c r="K40" s="21">
        <v>37</v>
      </c>
      <c r="L40" s="21">
        <v>2</v>
      </c>
      <c r="M40" s="21">
        <v>126</v>
      </c>
      <c r="N40" s="21">
        <v>3</v>
      </c>
      <c r="O40" s="21">
        <v>13</v>
      </c>
      <c r="P40" s="21">
        <v>1</v>
      </c>
      <c r="Q40" s="26">
        <v>0.94440000000000002</v>
      </c>
      <c r="S40" t="str">
        <f t="shared" si="0"/>
        <v>10-1</v>
      </c>
      <c r="T40" s="23">
        <v>10</v>
      </c>
      <c r="U40" s="23">
        <v>10</v>
      </c>
      <c r="V40" s="23">
        <v>1</v>
      </c>
      <c r="W40" s="23">
        <v>620</v>
      </c>
      <c r="Y40" t="str">
        <f t="shared" si="1"/>
        <v>22-2</v>
      </c>
      <c r="Z40" s="23">
        <v>932</v>
      </c>
      <c r="AA40" s="23">
        <v>22</v>
      </c>
      <c r="AB40" s="23">
        <v>2</v>
      </c>
      <c r="AC40" s="23">
        <v>0.31590000000000001</v>
      </c>
      <c r="AD40">
        <f t="shared" si="4"/>
        <v>0.31590000000000001</v>
      </c>
      <c r="AF40" t="str">
        <f t="shared" si="5"/>
        <v>39-1</v>
      </c>
      <c r="AG40" s="23">
        <v>737</v>
      </c>
      <c r="AH40" s="23">
        <v>2</v>
      </c>
      <c r="AI40" s="23">
        <v>39</v>
      </c>
      <c r="AJ40" s="23">
        <v>3</v>
      </c>
      <c r="AK40" s="23">
        <v>39</v>
      </c>
      <c r="AL40" s="23">
        <v>1</v>
      </c>
      <c r="AO40" s="32">
        <v>37</v>
      </c>
      <c r="AP40" s="1">
        <f t="shared" si="6"/>
        <v>1</v>
      </c>
      <c r="AQ40" s="1">
        <f t="shared" si="7"/>
        <v>0</v>
      </c>
      <c r="AR40" s="1">
        <f t="shared" si="8"/>
        <v>107</v>
      </c>
      <c r="AS40" s="1" t="str">
        <f t="shared" si="9"/>
        <v>1-0-107</v>
      </c>
      <c r="AT40" s="15">
        <f t="shared" si="10"/>
        <v>3</v>
      </c>
      <c r="AU40" s="1">
        <f t="shared" si="11"/>
        <v>0</v>
      </c>
      <c r="AV40" s="1">
        <f t="shared" si="12"/>
        <v>1433</v>
      </c>
      <c r="AW40" s="1" t="str">
        <f t="shared" si="13"/>
        <v>3-0-1433</v>
      </c>
      <c r="AX40" s="15">
        <f t="shared" si="14"/>
        <v>1</v>
      </c>
      <c r="AY40" s="1">
        <f t="shared" si="15"/>
        <v>1</v>
      </c>
      <c r="AZ40" s="1">
        <f t="shared" si="16"/>
        <v>1</v>
      </c>
      <c r="BA40" s="1" t="str">
        <f t="shared" si="17"/>
        <v>1-1-1</v>
      </c>
      <c r="BB40" s="15">
        <f t="shared" si="18"/>
        <v>1</v>
      </c>
      <c r="BC40" s="1">
        <f t="shared" si="19"/>
        <v>1</v>
      </c>
      <c r="BD40" s="1">
        <f t="shared" si="20"/>
        <v>1</v>
      </c>
      <c r="BE40" s="1" t="str">
        <f t="shared" si="21"/>
        <v>1-1-1</v>
      </c>
      <c r="BF40" s="15">
        <f t="shared" si="22"/>
        <v>100</v>
      </c>
      <c r="BG40" s="1">
        <f t="shared" si="23"/>
        <v>100</v>
      </c>
      <c r="BH40" s="1">
        <f t="shared" si="24"/>
        <v>100</v>
      </c>
      <c r="BI40" s="16" t="str">
        <f t="shared" si="25"/>
        <v>100-100-100</v>
      </c>
      <c r="BJ40" s="1" t="str">
        <f t="shared" si="26"/>
        <v>NA</v>
      </c>
      <c r="BK40" s="1" t="str">
        <f t="shared" si="27"/>
        <v>NA</v>
      </c>
      <c r="BL40" s="1" t="str">
        <f t="shared" si="28"/>
        <v>NA</v>
      </c>
      <c r="BM40" s="16" t="str">
        <f t="shared" si="29"/>
        <v>NA-NA-NA</v>
      </c>
      <c r="BN40" s="1">
        <f t="shared" si="30"/>
        <v>2</v>
      </c>
      <c r="BO40" s="1" t="str">
        <f t="shared" si="31"/>
        <v>NA</v>
      </c>
      <c r="BP40" s="1">
        <f t="shared" si="32"/>
        <v>1</v>
      </c>
      <c r="BQ40" s="16" t="str">
        <f t="shared" si="33"/>
        <v>2-NA-1</v>
      </c>
      <c r="BR40" s="1"/>
      <c r="BS40" s="1"/>
      <c r="BT40" s="1"/>
      <c r="BU40" s="1"/>
    </row>
    <row r="41" spans="1:73" x14ac:dyDescent="0.3">
      <c r="A41" t="str">
        <f t="shared" si="2"/>
        <v>13-2</v>
      </c>
      <c r="B41" s="21">
        <v>38</v>
      </c>
      <c r="C41" s="21">
        <v>2</v>
      </c>
      <c r="D41" s="21">
        <v>410</v>
      </c>
      <c r="E41" s="21">
        <v>1</v>
      </c>
      <c r="F41" s="21">
        <v>13</v>
      </c>
      <c r="G41" s="21">
        <v>2</v>
      </c>
      <c r="H41" s="21">
        <v>1</v>
      </c>
      <c r="J41" t="str">
        <f t="shared" si="3"/>
        <v>13-2</v>
      </c>
      <c r="K41" s="21">
        <v>38</v>
      </c>
      <c r="L41" s="21">
        <v>2</v>
      </c>
      <c r="M41" s="21">
        <v>4462</v>
      </c>
      <c r="N41" s="21">
        <v>3</v>
      </c>
      <c r="O41" s="21">
        <v>13</v>
      </c>
      <c r="P41" s="21">
        <v>2</v>
      </c>
      <c r="Q41" s="26">
        <v>0.94440000000000002</v>
      </c>
      <c r="S41" t="str">
        <f t="shared" si="0"/>
        <v>10-2</v>
      </c>
      <c r="T41" s="23">
        <v>83</v>
      </c>
      <c r="U41" s="23">
        <v>10</v>
      </c>
      <c r="V41" s="23">
        <v>2</v>
      </c>
      <c r="W41" s="23">
        <v>620</v>
      </c>
      <c r="Y41" t="str">
        <f t="shared" si="1"/>
        <v>22-3</v>
      </c>
      <c r="Z41" s="23">
        <v>933</v>
      </c>
      <c r="AA41" s="23">
        <v>22</v>
      </c>
      <c r="AB41" s="23">
        <v>3</v>
      </c>
      <c r="AC41" s="23">
        <v>0.74009999999999998</v>
      </c>
      <c r="AD41">
        <f t="shared" si="4"/>
        <v>0.74009999999999998</v>
      </c>
      <c r="AF41" t="str">
        <f t="shared" si="5"/>
        <v>40-3</v>
      </c>
      <c r="AG41" s="23">
        <v>738</v>
      </c>
      <c r="AH41" s="23">
        <v>1</v>
      </c>
      <c r="AI41" s="23">
        <v>40</v>
      </c>
      <c r="AJ41" s="23">
        <v>1</v>
      </c>
      <c r="AK41" s="23">
        <v>40</v>
      </c>
      <c r="AL41" s="23">
        <v>3</v>
      </c>
      <c r="AO41" s="32">
        <v>38</v>
      </c>
      <c r="AP41" s="1">
        <f t="shared" si="6"/>
        <v>1</v>
      </c>
      <c r="AQ41" s="1">
        <f t="shared" si="7"/>
        <v>0</v>
      </c>
      <c r="AR41" s="1">
        <f t="shared" si="8"/>
        <v>107</v>
      </c>
      <c r="AS41" s="1" t="str">
        <f t="shared" si="9"/>
        <v>1-0-107</v>
      </c>
      <c r="AT41" s="15">
        <f t="shared" si="10"/>
        <v>3</v>
      </c>
      <c r="AU41" s="1">
        <f t="shared" si="11"/>
        <v>0</v>
      </c>
      <c r="AV41" s="1">
        <f t="shared" si="12"/>
        <v>1433</v>
      </c>
      <c r="AW41" s="1" t="str">
        <f t="shared" si="13"/>
        <v>3-0-1433</v>
      </c>
      <c r="AX41" s="15">
        <f t="shared" si="14"/>
        <v>1</v>
      </c>
      <c r="AY41" s="1">
        <f t="shared" si="15"/>
        <v>1</v>
      </c>
      <c r="AZ41" s="1">
        <f t="shared" si="16"/>
        <v>1</v>
      </c>
      <c r="BA41" s="1" t="str">
        <f t="shared" si="17"/>
        <v>1-1-1</v>
      </c>
      <c r="BB41" s="15">
        <f t="shared" si="18"/>
        <v>1</v>
      </c>
      <c r="BC41" s="1">
        <f t="shared" si="19"/>
        <v>1</v>
      </c>
      <c r="BD41" s="1">
        <f t="shared" si="20"/>
        <v>1</v>
      </c>
      <c r="BE41" s="1" t="str">
        <f t="shared" si="21"/>
        <v>1-1-1</v>
      </c>
      <c r="BF41" s="15">
        <f t="shared" si="22"/>
        <v>100</v>
      </c>
      <c r="BG41" s="1">
        <f t="shared" si="23"/>
        <v>100</v>
      </c>
      <c r="BH41" s="1">
        <f t="shared" si="24"/>
        <v>100</v>
      </c>
      <c r="BI41" s="16" t="str">
        <f t="shared" si="25"/>
        <v>100-100-100</v>
      </c>
      <c r="BJ41" s="1" t="str">
        <f t="shared" si="26"/>
        <v>NA</v>
      </c>
      <c r="BK41" s="1" t="str">
        <f t="shared" si="27"/>
        <v>NA</v>
      </c>
      <c r="BL41" s="1" t="str">
        <f t="shared" si="28"/>
        <v>NA</v>
      </c>
      <c r="BM41" s="16" t="str">
        <f t="shared" si="29"/>
        <v>NA-NA-NA</v>
      </c>
      <c r="BN41" s="1">
        <f t="shared" si="30"/>
        <v>2</v>
      </c>
      <c r="BO41" s="1" t="str">
        <f t="shared" si="31"/>
        <v>NA</v>
      </c>
      <c r="BP41" s="1">
        <f t="shared" si="32"/>
        <v>2</v>
      </c>
      <c r="BQ41" s="16" t="str">
        <f t="shared" si="33"/>
        <v>2-NA-2</v>
      </c>
      <c r="BR41" s="1"/>
      <c r="BS41" s="1"/>
      <c r="BT41" s="1"/>
      <c r="BU41" s="1"/>
    </row>
    <row r="42" spans="1:73" x14ac:dyDescent="0.3">
      <c r="A42" t="str">
        <f t="shared" si="2"/>
        <v>13-3</v>
      </c>
      <c r="B42" s="21">
        <v>39</v>
      </c>
      <c r="C42" s="21">
        <v>2</v>
      </c>
      <c r="D42" s="21">
        <v>1532</v>
      </c>
      <c r="E42" s="21">
        <v>1</v>
      </c>
      <c r="F42" s="21">
        <v>13</v>
      </c>
      <c r="G42" s="21">
        <v>3</v>
      </c>
      <c r="H42" s="21">
        <v>1</v>
      </c>
      <c r="J42" t="str">
        <f t="shared" si="3"/>
        <v>13-3</v>
      </c>
      <c r="K42" s="21">
        <v>39</v>
      </c>
      <c r="L42" s="21">
        <v>2</v>
      </c>
      <c r="M42" s="21">
        <v>18124</v>
      </c>
      <c r="N42" s="21">
        <v>3</v>
      </c>
      <c r="O42" s="21">
        <v>13</v>
      </c>
      <c r="P42" s="21">
        <v>3</v>
      </c>
      <c r="Q42" s="26">
        <v>0.94440000000000002</v>
      </c>
      <c r="S42" t="str">
        <f t="shared" si="0"/>
        <v>10-3</v>
      </c>
      <c r="T42" s="23">
        <v>156</v>
      </c>
      <c r="U42" s="23">
        <v>10</v>
      </c>
      <c r="V42" s="23">
        <v>3</v>
      </c>
      <c r="W42" s="23">
        <v>620</v>
      </c>
      <c r="Y42" t="str">
        <f t="shared" si="1"/>
        <v>26-2</v>
      </c>
      <c r="Z42" s="23">
        <v>934</v>
      </c>
      <c r="AA42" s="23">
        <v>26</v>
      </c>
      <c r="AB42" s="23">
        <v>2</v>
      </c>
      <c r="AC42" s="23">
        <v>4.4749999999999996</v>
      </c>
      <c r="AD42">
        <f t="shared" si="4"/>
        <v>4.4749999999999996</v>
      </c>
      <c r="AF42" t="str">
        <f t="shared" si="5"/>
        <v>40-1</v>
      </c>
      <c r="AG42" s="23">
        <v>739</v>
      </c>
      <c r="AH42" s="23">
        <v>2</v>
      </c>
      <c r="AI42" s="23">
        <v>40</v>
      </c>
      <c r="AJ42" s="23">
        <v>3</v>
      </c>
      <c r="AK42" s="23">
        <v>40</v>
      </c>
      <c r="AL42" s="23">
        <v>1</v>
      </c>
      <c r="AO42" s="32">
        <v>39</v>
      </c>
      <c r="AP42" s="1">
        <f t="shared" si="6"/>
        <v>13</v>
      </c>
      <c r="AQ42" s="1">
        <f t="shared" si="7"/>
        <v>0</v>
      </c>
      <c r="AR42" s="1">
        <f t="shared" si="8"/>
        <v>5832</v>
      </c>
      <c r="AS42" s="1" t="str">
        <f t="shared" si="9"/>
        <v>13-0-5832</v>
      </c>
      <c r="AT42" s="15">
        <f t="shared" si="10"/>
        <v>17</v>
      </c>
      <c r="AU42" s="1">
        <f t="shared" si="11"/>
        <v>0</v>
      </c>
      <c r="AV42" s="1">
        <f t="shared" si="12"/>
        <v>7327</v>
      </c>
      <c r="AW42" s="1" t="str">
        <f t="shared" si="13"/>
        <v>17-0-7327</v>
      </c>
      <c r="AX42" s="15">
        <f t="shared" si="14"/>
        <v>1</v>
      </c>
      <c r="AY42" s="1">
        <f t="shared" si="15"/>
        <v>1</v>
      </c>
      <c r="AZ42" s="1">
        <f t="shared" si="16"/>
        <v>1</v>
      </c>
      <c r="BA42" s="1" t="str">
        <f t="shared" si="17"/>
        <v>1-1-1</v>
      </c>
      <c r="BB42" s="15">
        <f t="shared" si="18"/>
        <v>1</v>
      </c>
      <c r="BC42" s="1">
        <f t="shared" si="19"/>
        <v>1</v>
      </c>
      <c r="BD42" s="1">
        <f t="shared" si="20"/>
        <v>1</v>
      </c>
      <c r="BE42" s="1" t="str">
        <f t="shared" si="21"/>
        <v>1-1-1</v>
      </c>
      <c r="BF42" s="15">
        <f t="shared" si="22"/>
        <v>100</v>
      </c>
      <c r="BG42" s="1">
        <f t="shared" si="23"/>
        <v>100</v>
      </c>
      <c r="BH42" s="1">
        <f t="shared" si="24"/>
        <v>100</v>
      </c>
      <c r="BI42" s="16" t="str">
        <f t="shared" si="25"/>
        <v>100-100-100</v>
      </c>
      <c r="BJ42" s="1" t="str">
        <f t="shared" si="26"/>
        <v>NA</v>
      </c>
      <c r="BK42" s="1" t="str">
        <f t="shared" si="27"/>
        <v>NA</v>
      </c>
      <c r="BL42" s="1" t="str">
        <f t="shared" si="28"/>
        <v>NA</v>
      </c>
      <c r="BM42" s="16" t="str">
        <f t="shared" si="29"/>
        <v>NA-NA-NA</v>
      </c>
      <c r="BN42" s="1">
        <f t="shared" si="30"/>
        <v>2</v>
      </c>
      <c r="BO42" s="1" t="str">
        <f t="shared" si="31"/>
        <v>NA</v>
      </c>
      <c r="BP42" s="1">
        <f t="shared" si="32"/>
        <v>1</v>
      </c>
      <c r="BQ42" s="16" t="str">
        <f t="shared" si="33"/>
        <v>2-NA-1</v>
      </c>
      <c r="BR42" s="1"/>
      <c r="BS42" s="1"/>
      <c r="BT42" s="1"/>
      <c r="BU42" s="1"/>
    </row>
    <row r="43" spans="1:73" x14ac:dyDescent="0.3">
      <c r="A43" t="str">
        <f t="shared" si="2"/>
        <v>14-1</v>
      </c>
      <c r="B43" s="21">
        <v>40</v>
      </c>
      <c r="C43" s="21">
        <v>2</v>
      </c>
      <c r="D43" s="21">
        <v>24</v>
      </c>
      <c r="E43" s="21">
        <v>1</v>
      </c>
      <c r="F43" s="21">
        <v>14</v>
      </c>
      <c r="G43" s="21">
        <v>1</v>
      </c>
      <c r="H43" s="21">
        <v>1</v>
      </c>
      <c r="J43" t="str">
        <f t="shared" si="3"/>
        <v>14-1</v>
      </c>
      <c r="K43" s="21">
        <v>40</v>
      </c>
      <c r="L43" s="21">
        <v>2</v>
      </c>
      <c r="M43" s="21">
        <v>147</v>
      </c>
      <c r="N43" s="21">
        <v>3</v>
      </c>
      <c r="O43" s="21">
        <v>14</v>
      </c>
      <c r="P43" s="21">
        <v>1</v>
      </c>
      <c r="Q43" s="26">
        <v>0.94440000000000002</v>
      </c>
      <c r="S43" t="str">
        <f t="shared" si="0"/>
        <v>10-4</v>
      </c>
      <c r="T43" s="23">
        <v>229</v>
      </c>
      <c r="U43" s="23">
        <v>10</v>
      </c>
      <c r="V43" s="23">
        <v>4</v>
      </c>
      <c r="W43" s="23">
        <v>620</v>
      </c>
      <c r="Y43" t="str">
        <f t="shared" si="1"/>
        <v>26-3</v>
      </c>
      <c r="Z43" s="23">
        <v>935</v>
      </c>
      <c r="AA43" s="23">
        <v>26</v>
      </c>
      <c r="AB43" s="23">
        <v>3</v>
      </c>
      <c r="AC43" s="23">
        <v>4.6820000000000004</v>
      </c>
      <c r="AD43">
        <f t="shared" si="4"/>
        <v>4.6820000000000004</v>
      </c>
      <c r="AF43" t="str">
        <f t="shared" si="5"/>
        <v>41-2</v>
      </c>
      <c r="AG43" s="23">
        <v>740</v>
      </c>
      <c r="AH43" s="23">
        <v>1</v>
      </c>
      <c r="AI43" s="23">
        <v>41</v>
      </c>
      <c r="AJ43" s="23">
        <v>3</v>
      </c>
      <c r="AK43" s="23">
        <v>41</v>
      </c>
      <c r="AL43" s="23">
        <v>2</v>
      </c>
      <c r="AO43" s="32">
        <v>40</v>
      </c>
      <c r="AP43" s="1">
        <f t="shared" si="6"/>
        <v>118</v>
      </c>
      <c r="AQ43" s="1">
        <f t="shared" si="7"/>
        <v>0</v>
      </c>
      <c r="AR43" s="1">
        <f t="shared" si="8"/>
        <v>9331</v>
      </c>
      <c r="AS43" s="1" t="str">
        <f t="shared" si="9"/>
        <v>118-0-9331</v>
      </c>
      <c r="AT43" s="15">
        <f t="shared" si="10"/>
        <v>150</v>
      </c>
      <c r="AU43" s="1">
        <f t="shared" si="11"/>
        <v>0</v>
      </c>
      <c r="AV43" s="1">
        <f t="shared" si="12"/>
        <v>11707</v>
      </c>
      <c r="AW43" s="1" t="str">
        <f t="shared" si="13"/>
        <v>150-0-11707</v>
      </c>
      <c r="AX43" s="15">
        <f t="shared" si="14"/>
        <v>1</v>
      </c>
      <c r="AY43" s="1">
        <f t="shared" si="15"/>
        <v>1</v>
      </c>
      <c r="AZ43" s="1">
        <f t="shared" si="16"/>
        <v>1</v>
      </c>
      <c r="BA43" s="1" t="str">
        <f t="shared" si="17"/>
        <v>1-1-1</v>
      </c>
      <c r="BB43" s="15">
        <f t="shared" si="18"/>
        <v>1</v>
      </c>
      <c r="BC43" s="1">
        <f t="shared" si="19"/>
        <v>1</v>
      </c>
      <c r="BD43" s="1">
        <f t="shared" si="20"/>
        <v>1</v>
      </c>
      <c r="BE43" s="1" t="str">
        <f t="shared" si="21"/>
        <v>1-1-1</v>
      </c>
      <c r="BF43" s="15">
        <f t="shared" si="22"/>
        <v>100</v>
      </c>
      <c r="BG43" s="1">
        <f t="shared" si="23"/>
        <v>100</v>
      </c>
      <c r="BH43" s="1">
        <f t="shared" si="24"/>
        <v>100</v>
      </c>
      <c r="BI43" s="16" t="str">
        <f t="shared" si="25"/>
        <v>100-100-100</v>
      </c>
      <c r="BJ43" s="1" t="str">
        <f t="shared" si="26"/>
        <v>NA</v>
      </c>
      <c r="BK43" s="1" t="str">
        <f t="shared" si="27"/>
        <v>NA</v>
      </c>
      <c r="BL43" s="1" t="str">
        <f t="shared" si="28"/>
        <v>NA</v>
      </c>
      <c r="BM43" s="16" t="str">
        <f t="shared" si="29"/>
        <v>NA-NA-NA</v>
      </c>
      <c r="BN43" s="1">
        <f t="shared" si="30"/>
        <v>2</v>
      </c>
      <c r="BO43" s="1" t="str">
        <f t="shared" si="31"/>
        <v>NA</v>
      </c>
      <c r="BP43" s="1">
        <f t="shared" si="32"/>
        <v>1</v>
      </c>
      <c r="BQ43" s="16" t="str">
        <f t="shared" si="33"/>
        <v>2-NA-1</v>
      </c>
      <c r="BR43" s="1"/>
      <c r="BS43" s="1"/>
      <c r="BT43" s="1"/>
      <c r="BU43" s="1"/>
    </row>
    <row r="44" spans="1:73" x14ac:dyDescent="0.3">
      <c r="A44" t="str">
        <f t="shared" si="2"/>
        <v>14-2</v>
      </c>
      <c r="B44" s="21">
        <v>41</v>
      </c>
      <c r="C44" s="21">
        <v>2</v>
      </c>
      <c r="D44" s="21">
        <v>361</v>
      </c>
      <c r="E44" s="21">
        <v>1</v>
      </c>
      <c r="F44" s="21">
        <v>14</v>
      </c>
      <c r="G44" s="21">
        <v>2</v>
      </c>
      <c r="H44" s="21">
        <v>1</v>
      </c>
      <c r="J44" t="str">
        <f t="shared" si="3"/>
        <v>14-2</v>
      </c>
      <c r="K44" s="21">
        <v>41</v>
      </c>
      <c r="L44" s="21">
        <v>2</v>
      </c>
      <c r="M44" s="21">
        <v>2267</v>
      </c>
      <c r="N44" s="21">
        <v>3</v>
      </c>
      <c r="O44" s="21">
        <v>14</v>
      </c>
      <c r="P44" s="21">
        <v>2</v>
      </c>
      <c r="Q44" s="26">
        <v>0.94440000000000002</v>
      </c>
      <c r="S44" t="str">
        <f t="shared" si="0"/>
        <v>11-1</v>
      </c>
      <c r="T44" s="23">
        <v>11</v>
      </c>
      <c r="U44" s="23">
        <v>11</v>
      </c>
      <c r="V44" s="23">
        <v>1</v>
      </c>
      <c r="W44" s="23">
        <v>620</v>
      </c>
      <c r="Y44" t="str">
        <f t="shared" si="1"/>
        <v>27-2</v>
      </c>
      <c r="Z44" s="23">
        <v>936</v>
      </c>
      <c r="AA44" s="23">
        <v>27</v>
      </c>
      <c r="AB44" s="23">
        <v>2</v>
      </c>
      <c r="AC44" s="23">
        <v>1.8152999999999999</v>
      </c>
      <c r="AD44">
        <f t="shared" si="4"/>
        <v>1.8152999999999999</v>
      </c>
      <c r="AF44" t="str">
        <f t="shared" si="5"/>
        <v>41-3</v>
      </c>
      <c r="AG44" s="23">
        <v>741</v>
      </c>
      <c r="AH44" s="23">
        <v>2</v>
      </c>
      <c r="AI44" s="23">
        <v>42</v>
      </c>
      <c r="AJ44" s="23">
        <v>3</v>
      </c>
      <c r="AK44" s="23">
        <v>41</v>
      </c>
      <c r="AL44" s="23">
        <v>3</v>
      </c>
      <c r="AO44" s="32">
        <v>41</v>
      </c>
      <c r="AP44" s="1">
        <f t="shared" si="6"/>
        <v>48</v>
      </c>
      <c r="AQ44" s="1">
        <f t="shared" si="7"/>
        <v>385</v>
      </c>
      <c r="AR44" s="1">
        <f t="shared" si="8"/>
        <v>249</v>
      </c>
      <c r="AS44" s="1" t="str">
        <f t="shared" si="9"/>
        <v>48-385-249</v>
      </c>
      <c r="AT44" s="15">
        <f t="shared" si="10"/>
        <v>74</v>
      </c>
      <c r="AU44" s="1">
        <f t="shared" si="11"/>
        <v>598</v>
      </c>
      <c r="AV44" s="1">
        <f t="shared" si="12"/>
        <v>379</v>
      </c>
      <c r="AW44" s="1" t="str">
        <f t="shared" si="13"/>
        <v>74-598-379</v>
      </c>
      <c r="AX44" s="15">
        <f t="shared" si="14"/>
        <v>1</v>
      </c>
      <c r="AY44" s="1">
        <f t="shared" si="15"/>
        <v>1</v>
      </c>
      <c r="AZ44" s="1">
        <f t="shared" si="16"/>
        <v>1</v>
      </c>
      <c r="BA44" s="1" t="str">
        <f t="shared" si="17"/>
        <v>1-1-1</v>
      </c>
      <c r="BB44" s="15">
        <f t="shared" si="18"/>
        <v>1</v>
      </c>
      <c r="BC44" s="1">
        <f t="shared" si="19"/>
        <v>1</v>
      </c>
      <c r="BD44" s="1">
        <f t="shared" si="20"/>
        <v>1</v>
      </c>
      <c r="BE44" s="1" t="str">
        <f t="shared" si="21"/>
        <v>1-1-1</v>
      </c>
      <c r="BF44" s="15">
        <f t="shared" si="22"/>
        <v>520</v>
      </c>
      <c r="BG44" s="1">
        <f t="shared" si="23"/>
        <v>520</v>
      </c>
      <c r="BH44" s="1">
        <f t="shared" si="24"/>
        <v>520</v>
      </c>
      <c r="BI44" s="16" t="str">
        <f t="shared" si="25"/>
        <v>520-520-520</v>
      </c>
      <c r="BJ44" s="1">
        <f t="shared" si="26"/>
        <v>2.1848000000000001</v>
      </c>
      <c r="BK44" s="1">
        <f t="shared" si="27"/>
        <v>1.9128000000000001</v>
      </c>
      <c r="BL44" s="1">
        <f t="shared" si="28"/>
        <v>7.9378000000000002</v>
      </c>
      <c r="BM44" s="16" t="str">
        <f t="shared" si="29"/>
        <v>2.1848-1.9128-7.9378</v>
      </c>
      <c r="BN44" s="1" t="str">
        <f t="shared" si="30"/>
        <v>NA</v>
      </c>
      <c r="BO44" s="1">
        <f t="shared" si="31"/>
        <v>1</v>
      </c>
      <c r="BP44" s="1">
        <f t="shared" si="32"/>
        <v>2</v>
      </c>
      <c r="BQ44" s="16" t="str">
        <f t="shared" si="33"/>
        <v>NA-1-2</v>
      </c>
      <c r="BR44" s="1"/>
      <c r="BS44" s="1"/>
      <c r="BT44" s="1"/>
      <c r="BU44" s="1"/>
    </row>
    <row r="45" spans="1:73" x14ac:dyDescent="0.3">
      <c r="A45" t="str">
        <f t="shared" si="2"/>
        <v>14-3</v>
      </c>
      <c r="B45" s="21">
        <v>42</v>
      </c>
      <c r="C45" s="21">
        <v>2</v>
      </c>
      <c r="D45" s="21">
        <v>329</v>
      </c>
      <c r="E45" s="21">
        <v>1</v>
      </c>
      <c r="F45" s="21">
        <v>14</v>
      </c>
      <c r="G45" s="21">
        <v>3</v>
      </c>
      <c r="H45" s="21">
        <v>1</v>
      </c>
      <c r="J45" t="str">
        <f t="shared" si="3"/>
        <v>14-3</v>
      </c>
      <c r="K45" s="21">
        <v>42</v>
      </c>
      <c r="L45" s="21">
        <v>2</v>
      </c>
      <c r="M45" s="21">
        <v>1915</v>
      </c>
      <c r="N45" s="21">
        <v>3</v>
      </c>
      <c r="O45" s="21">
        <v>14</v>
      </c>
      <c r="P45" s="21">
        <v>3</v>
      </c>
      <c r="Q45" s="26">
        <v>0.94440000000000002</v>
      </c>
      <c r="S45" t="str">
        <f t="shared" si="0"/>
        <v>11-2</v>
      </c>
      <c r="T45" s="23">
        <v>84</v>
      </c>
      <c r="U45" s="23">
        <v>11</v>
      </c>
      <c r="V45" s="23">
        <v>2</v>
      </c>
      <c r="W45" s="23">
        <v>620</v>
      </c>
      <c r="Y45" t="str">
        <f t="shared" si="1"/>
        <v>27-3</v>
      </c>
      <c r="Z45" s="23">
        <v>937</v>
      </c>
      <c r="AA45" s="23">
        <v>27</v>
      </c>
      <c r="AB45" s="23">
        <v>3</v>
      </c>
      <c r="AC45" s="23">
        <v>2.3555000000000001</v>
      </c>
      <c r="AD45">
        <f t="shared" si="4"/>
        <v>2.3555000000000001</v>
      </c>
      <c r="AF45" t="str">
        <f t="shared" si="5"/>
        <v>42-3</v>
      </c>
      <c r="AG45" s="23">
        <v>742</v>
      </c>
      <c r="AH45" s="23">
        <v>1</v>
      </c>
      <c r="AI45" s="23">
        <v>42</v>
      </c>
      <c r="AJ45" s="23">
        <v>2</v>
      </c>
      <c r="AK45" s="23">
        <v>42</v>
      </c>
      <c r="AL45" s="23">
        <v>3</v>
      </c>
      <c r="AO45" s="32">
        <v>42</v>
      </c>
      <c r="AP45" s="1">
        <f t="shared" si="6"/>
        <v>193</v>
      </c>
      <c r="AQ45" s="1">
        <f t="shared" si="7"/>
        <v>1</v>
      </c>
      <c r="AR45" s="1">
        <f t="shared" si="8"/>
        <v>5360</v>
      </c>
      <c r="AS45" s="1" t="str">
        <f t="shared" si="9"/>
        <v>193-1-5360</v>
      </c>
      <c r="AT45" s="15">
        <f t="shared" si="10"/>
        <v>370</v>
      </c>
      <c r="AU45" s="1">
        <f t="shared" si="11"/>
        <v>1</v>
      </c>
      <c r="AV45" s="1">
        <f t="shared" si="12"/>
        <v>10403</v>
      </c>
      <c r="AW45" s="1" t="str">
        <f t="shared" si="13"/>
        <v>370-1-10403</v>
      </c>
      <c r="AX45" s="15">
        <f t="shared" si="14"/>
        <v>1</v>
      </c>
      <c r="AY45" s="1">
        <f t="shared" si="15"/>
        <v>1</v>
      </c>
      <c r="AZ45" s="1">
        <f t="shared" si="16"/>
        <v>1</v>
      </c>
      <c r="BA45" s="1" t="str">
        <f t="shared" si="17"/>
        <v>1-1-1</v>
      </c>
      <c r="BB45" s="15">
        <f t="shared" si="18"/>
        <v>1</v>
      </c>
      <c r="BC45" s="1">
        <f t="shared" si="19"/>
        <v>1</v>
      </c>
      <c r="BD45" s="1">
        <f t="shared" si="20"/>
        <v>1</v>
      </c>
      <c r="BE45" s="1" t="str">
        <f t="shared" si="21"/>
        <v>1-1-1</v>
      </c>
      <c r="BF45" s="15">
        <f t="shared" si="22"/>
        <v>480</v>
      </c>
      <c r="BG45" s="1">
        <f t="shared" si="23"/>
        <v>480</v>
      </c>
      <c r="BH45" s="1">
        <f t="shared" si="24"/>
        <v>480</v>
      </c>
      <c r="BI45" s="16" t="str">
        <f t="shared" si="25"/>
        <v>480-480-480</v>
      </c>
      <c r="BJ45" s="1">
        <f t="shared" si="26"/>
        <v>2.1848000000000001</v>
      </c>
      <c r="BK45" s="1">
        <f t="shared" si="27"/>
        <v>0.82579999999999998</v>
      </c>
      <c r="BL45" s="1">
        <f t="shared" si="28"/>
        <v>0.82579999999999998</v>
      </c>
      <c r="BM45" s="16" t="str">
        <f t="shared" si="29"/>
        <v>2.1848-0.8258-0.8258</v>
      </c>
      <c r="BN45" s="1">
        <f t="shared" si="30"/>
        <v>2</v>
      </c>
      <c r="BO45" s="1">
        <f t="shared" si="31"/>
        <v>2</v>
      </c>
      <c r="BP45" s="1">
        <f t="shared" si="32"/>
        <v>1</v>
      </c>
      <c r="BQ45" s="16" t="str">
        <f t="shared" si="33"/>
        <v>2-2-1</v>
      </c>
      <c r="BR45" s="1"/>
      <c r="BS45" s="1"/>
      <c r="BT45" s="1"/>
      <c r="BU45" s="1"/>
    </row>
    <row r="46" spans="1:73" x14ac:dyDescent="0.3">
      <c r="A46" t="str">
        <f t="shared" si="2"/>
        <v>15-1</v>
      </c>
      <c r="B46" s="21">
        <v>43</v>
      </c>
      <c r="C46" s="21">
        <v>2</v>
      </c>
      <c r="D46" s="21">
        <v>1120</v>
      </c>
      <c r="E46" s="21">
        <v>1</v>
      </c>
      <c r="F46" s="21">
        <v>15</v>
      </c>
      <c r="G46" s="21">
        <v>1</v>
      </c>
      <c r="H46" s="21">
        <v>1</v>
      </c>
      <c r="J46" t="str">
        <f t="shared" si="3"/>
        <v>15-1</v>
      </c>
      <c r="K46" s="21">
        <v>43</v>
      </c>
      <c r="L46" s="21">
        <v>2</v>
      </c>
      <c r="M46" s="21">
        <v>3101</v>
      </c>
      <c r="N46" s="21">
        <v>3</v>
      </c>
      <c r="O46" s="21">
        <v>15</v>
      </c>
      <c r="P46" s="21">
        <v>1</v>
      </c>
      <c r="Q46" s="26">
        <v>0.94440000000000002</v>
      </c>
      <c r="S46" t="str">
        <f t="shared" si="0"/>
        <v>11-3</v>
      </c>
      <c r="T46" s="23">
        <v>157</v>
      </c>
      <c r="U46" s="23">
        <v>11</v>
      </c>
      <c r="V46" s="23">
        <v>3</v>
      </c>
      <c r="W46" s="23">
        <v>620</v>
      </c>
      <c r="Y46" t="str">
        <f t="shared" si="1"/>
        <v>30-1</v>
      </c>
      <c r="Z46" s="23">
        <v>938</v>
      </c>
      <c r="AA46" s="23">
        <v>30</v>
      </c>
      <c r="AB46" s="23">
        <v>1</v>
      </c>
      <c r="AC46" s="23">
        <v>0.47399999999999998</v>
      </c>
      <c r="AD46">
        <f t="shared" si="4"/>
        <v>0.47399999999999998</v>
      </c>
      <c r="AF46" t="str">
        <f t="shared" si="5"/>
        <v>42-2</v>
      </c>
      <c r="AG46" s="23">
        <v>743</v>
      </c>
      <c r="AH46" s="23">
        <v>2</v>
      </c>
      <c r="AI46" s="23">
        <v>42</v>
      </c>
      <c r="AJ46" s="23">
        <v>3</v>
      </c>
      <c r="AK46" s="23">
        <v>42</v>
      </c>
      <c r="AL46" s="23">
        <v>2</v>
      </c>
      <c r="AO46" s="32">
        <v>43</v>
      </c>
      <c r="AP46" s="1">
        <f t="shared" si="6"/>
        <v>3</v>
      </c>
      <c r="AQ46" s="1">
        <f t="shared" si="7"/>
        <v>1</v>
      </c>
      <c r="AR46" s="1">
        <f t="shared" si="8"/>
        <v>309</v>
      </c>
      <c r="AS46" s="1" t="str">
        <f t="shared" si="9"/>
        <v>3-1-309</v>
      </c>
      <c r="AT46" s="15">
        <f t="shared" si="10"/>
        <v>6</v>
      </c>
      <c r="AU46" s="1">
        <f t="shared" si="11"/>
        <v>1</v>
      </c>
      <c r="AV46" s="1">
        <f t="shared" si="12"/>
        <v>662</v>
      </c>
      <c r="AW46" s="1" t="str">
        <f t="shared" si="13"/>
        <v>6-1-662</v>
      </c>
      <c r="AX46" s="15">
        <f t="shared" si="14"/>
        <v>1</v>
      </c>
      <c r="AY46" s="1">
        <f t="shared" si="15"/>
        <v>1</v>
      </c>
      <c r="AZ46" s="1">
        <f t="shared" si="16"/>
        <v>1</v>
      </c>
      <c r="BA46" s="1" t="str">
        <f t="shared" si="17"/>
        <v>1-1-1</v>
      </c>
      <c r="BB46" s="15">
        <f t="shared" si="18"/>
        <v>1</v>
      </c>
      <c r="BC46" s="1">
        <f t="shared" si="19"/>
        <v>1</v>
      </c>
      <c r="BD46" s="1">
        <f t="shared" si="20"/>
        <v>1</v>
      </c>
      <c r="BE46" s="1" t="str">
        <f t="shared" si="21"/>
        <v>1-1-1</v>
      </c>
      <c r="BF46" s="15">
        <f t="shared" si="22"/>
        <v>100</v>
      </c>
      <c r="BG46" s="1">
        <f t="shared" si="23"/>
        <v>100</v>
      </c>
      <c r="BH46" s="1">
        <f t="shared" si="24"/>
        <v>100</v>
      </c>
      <c r="BI46" s="16" t="str">
        <f t="shared" si="25"/>
        <v>100-100-100</v>
      </c>
      <c r="BJ46" s="1" t="str">
        <f t="shared" si="26"/>
        <v>NA</v>
      </c>
      <c r="BK46" s="1" t="str">
        <f t="shared" si="27"/>
        <v>NA</v>
      </c>
      <c r="BL46" s="1" t="str">
        <f t="shared" si="28"/>
        <v>NA</v>
      </c>
      <c r="BM46" s="16" t="str">
        <f t="shared" si="29"/>
        <v>NA-NA-NA</v>
      </c>
      <c r="BN46" s="1" t="str">
        <f t="shared" si="30"/>
        <v>NA</v>
      </c>
      <c r="BO46" s="1" t="str">
        <f t="shared" si="31"/>
        <v>NA</v>
      </c>
      <c r="BP46" s="1" t="str">
        <f t="shared" si="32"/>
        <v>NA</v>
      </c>
      <c r="BQ46" s="16" t="str">
        <f t="shared" si="33"/>
        <v>NA-NA-NA</v>
      </c>
      <c r="BR46" s="1"/>
      <c r="BS46" s="1"/>
      <c r="BT46" s="1"/>
      <c r="BU46" s="1"/>
    </row>
    <row r="47" spans="1:73" x14ac:dyDescent="0.3">
      <c r="A47" t="str">
        <f t="shared" si="2"/>
        <v>15-2</v>
      </c>
      <c r="B47" s="21">
        <v>44</v>
      </c>
      <c r="C47" s="21">
        <v>2</v>
      </c>
      <c r="D47" s="21">
        <v>1404</v>
      </c>
      <c r="E47" s="21">
        <v>1</v>
      </c>
      <c r="F47" s="21">
        <v>15</v>
      </c>
      <c r="G47" s="21">
        <v>2</v>
      </c>
      <c r="H47" s="21">
        <v>1</v>
      </c>
      <c r="J47" t="str">
        <f t="shared" si="3"/>
        <v>15-2</v>
      </c>
      <c r="K47" s="21">
        <v>44</v>
      </c>
      <c r="L47" s="21">
        <v>2</v>
      </c>
      <c r="M47" s="21">
        <v>3519</v>
      </c>
      <c r="N47" s="21">
        <v>3</v>
      </c>
      <c r="O47" s="21">
        <v>15</v>
      </c>
      <c r="P47" s="21">
        <v>2</v>
      </c>
      <c r="Q47" s="26">
        <v>0.94440000000000002</v>
      </c>
      <c r="S47" t="str">
        <f t="shared" si="0"/>
        <v>11-4</v>
      </c>
      <c r="T47" s="23">
        <v>230</v>
      </c>
      <c r="U47" s="23">
        <v>11</v>
      </c>
      <c r="V47" s="23">
        <v>4</v>
      </c>
      <c r="W47" s="23">
        <v>620</v>
      </c>
      <c r="Y47" t="str">
        <f t="shared" si="1"/>
        <v>30-2</v>
      </c>
      <c r="Z47" s="23">
        <v>939</v>
      </c>
      <c r="AA47" s="23">
        <v>30</v>
      </c>
      <c r="AB47" s="23">
        <v>2</v>
      </c>
      <c r="AC47" s="23">
        <v>1.0860000000000001</v>
      </c>
      <c r="AD47">
        <f t="shared" si="4"/>
        <v>1.0860000000000001</v>
      </c>
      <c r="AF47" t="str">
        <f t="shared" si="5"/>
        <v>42-1</v>
      </c>
      <c r="AG47" s="23">
        <v>744</v>
      </c>
      <c r="AH47" s="23">
        <v>2</v>
      </c>
      <c r="AI47" s="23">
        <v>54</v>
      </c>
      <c r="AJ47" s="23">
        <v>1</v>
      </c>
      <c r="AK47" s="23">
        <v>42</v>
      </c>
      <c r="AL47" s="23">
        <v>1</v>
      </c>
      <c r="AO47" s="32">
        <v>44</v>
      </c>
      <c r="AP47" s="1">
        <f t="shared" si="6"/>
        <v>3</v>
      </c>
      <c r="AQ47" s="1">
        <f t="shared" si="7"/>
        <v>0</v>
      </c>
      <c r="AR47" s="1">
        <f t="shared" si="8"/>
        <v>309</v>
      </c>
      <c r="AS47" s="1" t="str">
        <f t="shared" si="9"/>
        <v>3-0-309</v>
      </c>
      <c r="AT47" s="15">
        <f t="shared" si="10"/>
        <v>6</v>
      </c>
      <c r="AU47" s="1">
        <f t="shared" si="11"/>
        <v>0</v>
      </c>
      <c r="AV47" s="1">
        <f t="shared" si="12"/>
        <v>662</v>
      </c>
      <c r="AW47" s="1" t="str">
        <f t="shared" si="13"/>
        <v>6-0-662</v>
      </c>
      <c r="AX47" s="15">
        <f t="shared" si="14"/>
        <v>1</v>
      </c>
      <c r="AY47" s="1">
        <f t="shared" si="15"/>
        <v>1</v>
      </c>
      <c r="AZ47" s="1">
        <f t="shared" si="16"/>
        <v>1</v>
      </c>
      <c r="BA47" s="1" t="str">
        <f t="shared" si="17"/>
        <v>1-1-1</v>
      </c>
      <c r="BB47" s="15">
        <f t="shared" si="18"/>
        <v>1</v>
      </c>
      <c r="BC47" s="1">
        <f t="shared" si="19"/>
        <v>1</v>
      </c>
      <c r="BD47" s="1">
        <f t="shared" si="20"/>
        <v>1</v>
      </c>
      <c r="BE47" s="1" t="str">
        <f t="shared" si="21"/>
        <v>1-1-1</v>
      </c>
      <c r="BF47" s="15">
        <f t="shared" si="22"/>
        <v>100</v>
      </c>
      <c r="BG47" s="1">
        <f t="shared" si="23"/>
        <v>100</v>
      </c>
      <c r="BH47" s="1">
        <f t="shared" si="24"/>
        <v>100</v>
      </c>
      <c r="BI47" s="16" t="str">
        <f t="shared" si="25"/>
        <v>100-100-100</v>
      </c>
      <c r="BJ47" s="1" t="str">
        <f t="shared" si="26"/>
        <v>NA</v>
      </c>
      <c r="BK47" s="1" t="str">
        <f t="shared" si="27"/>
        <v>NA</v>
      </c>
      <c r="BL47" s="1" t="str">
        <f t="shared" si="28"/>
        <v>NA</v>
      </c>
      <c r="BM47" s="16" t="str">
        <f t="shared" si="29"/>
        <v>NA-NA-NA</v>
      </c>
      <c r="BN47" s="1">
        <f t="shared" si="30"/>
        <v>2</v>
      </c>
      <c r="BO47" s="1" t="str">
        <f t="shared" si="31"/>
        <v>NA</v>
      </c>
      <c r="BP47" s="1">
        <f t="shared" si="32"/>
        <v>2</v>
      </c>
      <c r="BQ47" s="16" t="str">
        <f t="shared" si="33"/>
        <v>2-NA-2</v>
      </c>
      <c r="BR47" s="1"/>
      <c r="BS47" s="1"/>
      <c r="BT47" s="1"/>
      <c r="BU47" s="1"/>
    </row>
    <row r="48" spans="1:73" x14ac:dyDescent="0.3">
      <c r="A48" t="str">
        <f t="shared" si="2"/>
        <v>15-3</v>
      </c>
      <c r="B48" s="21">
        <v>45</v>
      </c>
      <c r="C48" s="21">
        <v>2</v>
      </c>
      <c r="D48" s="21">
        <v>7224</v>
      </c>
      <c r="E48" s="21">
        <v>1</v>
      </c>
      <c r="F48" s="21">
        <v>15</v>
      </c>
      <c r="G48" s="21">
        <v>3</v>
      </c>
      <c r="H48" s="21">
        <v>1</v>
      </c>
      <c r="J48" t="str">
        <f t="shared" si="3"/>
        <v>15-3</v>
      </c>
      <c r="K48" s="21">
        <v>45</v>
      </c>
      <c r="L48" s="21">
        <v>2</v>
      </c>
      <c r="M48" s="21">
        <v>18386</v>
      </c>
      <c r="N48" s="21">
        <v>3</v>
      </c>
      <c r="O48" s="21">
        <v>15</v>
      </c>
      <c r="P48" s="21">
        <v>3</v>
      </c>
      <c r="Q48" s="26">
        <v>0.94440000000000002</v>
      </c>
      <c r="S48" t="str">
        <f t="shared" si="0"/>
        <v>12-1</v>
      </c>
      <c r="T48" s="23">
        <v>12</v>
      </c>
      <c r="U48" s="23">
        <v>12</v>
      </c>
      <c r="V48" s="23">
        <v>1</v>
      </c>
      <c r="W48" s="23">
        <v>480</v>
      </c>
      <c r="Y48" t="str">
        <f t="shared" si="1"/>
        <v>30-3</v>
      </c>
      <c r="Z48" s="23">
        <v>940</v>
      </c>
      <c r="AA48" s="23">
        <v>30</v>
      </c>
      <c r="AB48" s="23">
        <v>3</v>
      </c>
      <c r="AC48" s="23">
        <v>1.0860000000000001</v>
      </c>
      <c r="AD48">
        <f t="shared" si="4"/>
        <v>1.0860000000000001</v>
      </c>
      <c r="AF48" t="str">
        <f t="shared" si="5"/>
        <v>44-3</v>
      </c>
      <c r="AG48" s="23">
        <v>745</v>
      </c>
      <c r="AH48" s="23">
        <v>2</v>
      </c>
      <c r="AI48" s="23">
        <v>43</v>
      </c>
      <c r="AJ48" s="23">
        <v>3</v>
      </c>
      <c r="AK48" s="23">
        <v>44</v>
      </c>
      <c r="AL48" s="23">
        <v>3</v>
      </c>
      <c r="AO48" s="32">
        <v>45</v>
      </c>
      <c r="AP48" s="1">
        <f t="shared" si="6"/>
        <v>930</v>
      </c>
      <c r="AQ48" s="1">
        <f t="shared" si="7"/>
        <v>1</v>
      </c>
      <c r="AR48" s="1">
        <f t="shared" si="8"/>
        <v>1</v>
      </c>
      <c r="AS48" s="1" t="str">
        <f t="shared" si="9"/>
        <v>930-1-1</v>
      </c>
      <c r="AT48" s="15">
        <f t="shared" si="10"/>
        <v>1165</v>
      </c>
      <c r="AU48" s="1">
        <f t="shared" si="11"/>
        <v>1</v>
      </c>
      <c r="AV48" s="1">
        <f t="shared" si="12"/>
        <v>1</v>
      </c>
      <c r="AW48" s="1" t="str">
        <f t="shared" si="13"/>
        <v>1165-1-1</v>
      </c>
      <c r="AX48" s="15">
        <f t="shared" si="14"/>
        <v>1</v>
      </c>
      <c r="AY48" s="1">
        <f t="shared" si="15"/>
        <v>1</v>
      </c>
      <c r="AZ48" s="1">
        <f t="shared" si="16"/>
        <v>1</v>
      </c>
      <c r="BA48" s="1" t="str">
        <f t="shared" si="17"/>
        <v>1-1-1</v>
      </c>
      <c r="BB48" s="15">
        <f t="shared" si="18"/>
        <v>1</v>
      </c>
      <c r="BC48" s="1">
        <f t="shared" si="19"/>
        <v>1</v>
      </c>
      <c r="BD48" s="1">
        <f t="shared" si="20"/>
        <v>1</v>
      </c>
      <c r="BE48" s="1" t="str">
        <f t="shared" si="21"/>
        <v>1-1-1</v>
      </c>
      <c r="BF48" s="15">
        <f t="shared" si="22"/>
        <v>480</v>
      </c>
      <c r="BG48" s="1">
        <f t="shared" si="23"/>
        <v>480</v>
      </c>
      <c r="BH48" s="1">
        <f t="shared" si="24"/>
        <v>480</v>
      </c>
      <c r="BI48" s="16" t="str">
        <f t="shared" si="25"/>
        <v>480-480-480</v>
      </c>
      <c r="BJ48" s="1">
        <f t="shared" si="26"/>
        <v>2.3938999999999999</v>
      </c>
      <c r="BK48" s="1">
        <f t="shared" si="27"/>
        <v>0.5212</v>
      </c>
      <c r="BL48" s="1">
        <f t="shared" si="28"/>
        <v>0.5212</v>
      </c>
      <c r="BM48" s="16" t="str">
        <f t="shared" si="29"/>
        <v>2.3939-0.5212-0.5212</v>
      </c>
      <c r="BN48" s="1" t="str">
        <f t="shared" si="30"/>
        <v>NA</v>
      </c>
      <c r="BO48" s="1">
        <f t="shared" si="31"/>
        <v>2</v>
      </c>
      <c r="BP48" s="1">
        <f t="shared" si="32"/>
        <v>2</v>
      </c>
      <c r="BQ48" s="16" t="str">
        <f t="shared" si="33"/>
        <v>NA-2-2</v>
      </c>
      <c r="BR48" s="1"/>
      <c r="BS48" s="1"/>
      <c r="BT48" s="1"/>
      <c r="BU48" s="1"/>
    </row>
    <row r="49" spans="1:73" x14ac:dyDescent="0.3">
      <c r="A49" t="str">
        <f t="shared" si="2"/>
        <v>16-1</v>
      </c>
      <c r="B49" s="21">
        <v>46</v>
      </c>
      <c r="C49" s="21">
        <v>2</v>
      </c>
      <c r="D49" s="21">
        <v>0</v>
      </c>
      <c r="E49" s="21">
        <v>1</v>
      </c>
      <c r="F49" s="21">
        <v>16</v>
      </c>
      <c r="G49" s="21">
        <v>1</v>
      </c>
      <c r="H49" s="21">
        <v>1</v>
      </c>
      <c r="J49" t="str">
        <f t="shared" si="3"/>
        <v>16-1</v>
      </c>
      <c r="K49" s="21">
        <v>46</v>
      </c>
      <c r="L49" s="21">
        <v>2</v>
      </c>
      <c r="M49" s="21">
        <v>0</v>
      </c>
      <c r="N49" s="21">
        <v>3</v>
      </c>
      <c r="O49" s="21">
        <v>16</v>
      </c>
      <c r="P49" s="21">
        <v>1</v>
      </c>
      <c r="Q49" s="26">
        <v>0.98510299999999995</v>
      </c>
      <c r="S49" t="str">
        <f t="shared" si="0"/>
        <v>12-2</v>
      </c>
      <c r="T49" s="23">
        <v>85</v>
      </c>
      <c r="U49" s="23">
        <v>12</v>
      </c>
      <c r="V49" s="23">
        <v>2</v>
      </c>
      <c r="W49" s="23">
        <v>480</v>
      </c>
      <c r="Y49" t="str">
        <f t="shared" si="1"/>
        <v>31-1</v>
      </c>
      <c r="Z49" s="23">
        <v>941</v>
      </c>
      <c r="AA49" s="23">
        <v>31</v>
      </c>
      <c r="AB49" s="23">
        <v>1</v>
      </c>
      <c r="AC49" s="23">
        <v>0.92</v>
      </c>
      <c r="AD49">
        <f t="shared" si="4"/>
        <v>0.92</v>
      </c>
      <c r="AF49" t="str">
        <f t="shared" si="5"/>
        <v>44-1</v>
      </c>
      <c r="AG49" s="23">
        <v>746</v>
      </c>
      <c r="AH49" s="23">
        <v>2</v>
      </c>
      <c r="AI49" s="23">
        <v>43</v>
      </c>
      <c r="AJ49" s="23">
        <v>3</v>
      </c>
      <c r="AK49" s="23">
        <v>44</v>
      </c>
      <c r="AL49" s="23">
        <v>1</v>
      </c>
      <c r="AO49" s="32">
        <v>46</v>
      </c>
      <c r="AP49" s="1">
        <f t="shared" si="6"/>
        <v>0</v>
      </c>
      <c r="AQ49" s="1">
        <f t="shared" si="7"/>
        <v>0</v>
      </c>
      <c r="AR49" s="1">
        <f t="shared" si="8"/>
        <v>2</v>
      </c>
      <c r="AS49" s="1" t="str">
        <f t="shared" si="9"/>
        <v>0-0-2</v>
      </c>
      <c r="AT49" s="15">
        <f t="shared" si="10"/>
        <v>0</v>
      </c>
      <c r="AU49" s="1">
        <f t="shared" si="11"/>
        <v>0</v>
      </c>
      <c r="AV49" s="1">
        <f t="shared" si="12"/>
        <v>8</v>
      </c>
      <c r="AW49" s="1" t="str">
        <f t="shared" si="13"/>
        <v>0-0-8</v>
      </c>
      <c r="AX49" s="15">
        <f t="shared" si="14"/>
        <v>1</v>
      </c>
      <c r="AY49" s="1">
        <f t="shared" si="15"/>
        <v>1</v>
      </c>
      <c r="AZ49" s="1">
        <f t="shared" si="16"/>
        <v>1</v>
      </c>
      <c r="BA49" s="1" t="str">
        <f t="shared" si="17"/>
        <v>1-1-1</v>
      </c>
      <c r="BB49" s="15">
        <f t="shared" si="18"/>
        <v>1</v>
      </c>
      <c r="BC49" s="1">
        <f t="shared" si="19"/>
        <v>1</v>
      </c>
      <c r="BD49" s="1">
        <f t="shared" si="20"/>
        <v>1</v>
      </c>
      <c r="BE49" s="1" t="str">
        <f t="shared" si="21"/>
        <v>1-1-1</v>
      </c>
      <c r="BF49" s="15">
        <f t="shared" si="22"/>
        <v>100</v>
      </c>
      <c r="BG49" s="1">
        <f t="shared" si="23"/>
        <v>100</v>
      </c>
      <c r="BH49" s="1">
        <f t="shared" si="24"/>
        <v>100</v>
      </c>
      <c r="BI49" s="16" t="str">
        <f t="shared" si="25"/>
        <v>100-100-100</v>
      </c>
      <c r="BJ49" s="1" t="str">
        <f t="shared" si="26"/>
        <v>NA</v>
      </c>
      <c r="BK49" s="1" t="str">
        <f t="shared" si="27"/>
        <v>NA</v>
      </c>
      <c r="BL49" s="1" t="str">
        <f t="shared" si="28"/>
        <v>NA</v>
      </c>
      <c r="BM49" s="16" t="str">
        <f t="shared" si="29"/>
        <v>NA-NA-NA</v>
      </c>
      <c r="BN49" s="1" t="str">
        <f t="shared" si="30"/>
        <v>NA</v>
      </c>
      <c r="BO49" s="1" t="str">
        <f t="shared" si="31"/>
        <v>NA</v>
      </c>
      <c r="BP49" s="1">
        <f t="shared" si="32"/>
        <v>1</v>
      </c>
      <c r="BQ49" s="16" t="str">
        <f t="shared" si="33"/>
        <v>NA-NA-1</v>
      </c>
      <c r="BR49" s="1"/>
      <c r="BS49" s="1"/>
      <c r="BT49" s="1"/>
      <c r="BU49" s="1"/>
    </row>
    <row r="50" spans="1:73" x14ac:dyDescent="0.3">
      <c r="A50" t="str">
        <f t="shared" si="2"/>
        <v>16-2</v>
      </c>
      <c r="B50" s="21">
        <v>47</v>
      </c>
      <c r="C50" s="21">
        <v>2</v>
      </c>
      <c r="D50" s="21">
        <v>2319</v>
      </c>
      <c r="E50" s="21">
        <v>1</v>
      </c>
      <c r="F50" s="21">
        <v>16</v>
      </c>
      <c r="G50" s="21">
        <v>2</v>
      </c>
      <c r="H50" s="21">
        <v>1</v>
      </c>
      <c r="J50" t="str">
        <f t="shared" si="3"/>
        <v>16-2</v>
      </c>
      <c r="K50" s="21">
        <v>47</v>
      </c>
      <c r="L50" s="21">
        <v>2</v>
      </c>
      <c r="M50" s="21">
        <v>6670</v>
      </c>
      <c r="N50" s="21">
        <v>3</v>
      </c>
      <c r="O50" s="21">
        <v>16</v>
      </c>
      <c r="P50" s="21">
        <v>2</v>
      </c>
      <c r="Q50" s="26">
        <v>0.98510299999999995</v>
      </c>
      <c r="S50" t="str">
        <f t="shared" si="0"/>
        <v>12-3</v>
      </c>
      <c r="T50" s="23">
        <v>158</v>
      </c>
      <c r="U50" s="23">
        <v>12</v>
      </c>
      <c r="V50" s="23">
        <v>3</v>
      </c>
      <c r="W50" s="23">
        <v>480</v>
      </c>
      <c r="Y50" t="str">
        <f t="shared" si="1"/>
        <v>31-2</v>
      </c>
      <c r="Z50" s="23">
        <v>942</v>
      </c>
      <c r="AA50" s="23">
        <v>31</v>
      </c>
      <c r="AB50" s="23">
        <v>2</v>
      </c>
      <c r="AC50" s="23">
        <v>0.58299999999999996</v>
      </c>
      <c r="AD50">
        <f t="shared" si="4"/>
        <v>0.58299999999999996</v>
      </c>
      <c r="AF50" t="str">
        <f t="shared" si="5"/>
        <v>45-2</v>
      </c>
      <c r="AG50" s="23">
        <v>749</v>
      </c>
      <c r="AH50" s="23">
        <v>2</v>
      </c>
      <c r="AI50" s="23">
        <v>45</v>
      </c>
      <c r="AJ50" s="23">
        <v>1</v>
      </c>
      <c r="AK50" s="23">
        <v>45</v>
      </c>
      <c r="AL50" s="23">
        <v>2</v>
      </c>
      <c r="AO50" s="32">
        <v>47</v>
      </c>
      <c r="AP50" s="1">
        <f t="shared" si="6"/>
        <v>1</v>
      </c>
      <c r="AQ50" s="1">
        <f t="shared" si="7"/>
        <v>1</v>
      </c>
      <c r="AR50" s="1">
        <f t="shared" si="8"/>
        <v>17</v>
      </c>
      <c r="AS50" s="1" t="str">
        <f t="shared" si="9"/>
        <v>1-1-17</v>
      </c>
      <c r="AT50" s="15">
        <f t="shared" si="10"/>
        <v>1</v>
      </c>
      <c r="AU50" s="1">
        <f t="shared" si="11"/>
        <v>1</v>
      </c>
      <c r="AV50" s="1">
        <f t="shared" si="12"/>
        <v>48</v>
      </c>
      <c r="AW50" s="1" t="str">
        <f t="shared" si="13"/>
        <v>1-1-48</v>
      </c>
      <c r="AX50" s="15">
        <f t="shared" si="14"/>
        <v>1</v>
      </c>
      <c r="AY50" s="1">
        <f t="shared" si="15"/>
        <v>1</v>
      </c>
      <c r="AZ50" s="1">
        <f t="shared" si="16"/>
        <v>1</v>
      </c>
      <c r="BA50" s="1" t="str">
        <f t="shared" si="17"/>
        <v>1-1-1</v>
      </c>
      <c r="BB50" s="15">
        <f t="shared" si="18"/>
        <v>1</v>
      </c>
      <c r="BC50" s="1">
        <f t="shared" si="19"/>
        <v>1</v>
      </c>
      <c r="BD50" s="1">
        <f t="shared" si="20"/>
        <v>1</v>
      </c>
      <c r="BE50" s="1" t="str">
        <f t="shared" si="21"/>
        <v>1-1-1</v>
      </c>
      <c r="BF50" s="15">
        <f t="shared" si="22"/>
        <v>100</v>
      </c>
      <c r="BG50" s="1">
        <f t="shared" si="23"/>
        <v>100</v>
      </c>
      <c r="BH50" s="1">
        <f t="shared" si="24"/>
        <v>100</v>
      </c>
      <c r="BI50" s="16" t="str">
        <f t="shared" si="25"/>
        <v>100-100-100</v>
      </c>
      <c r="BJ50" s="1" t="str">
        <f t="shared" si="26"/>
        <v>NA</v>
      </c>
      <c r="BK50" s="1" t="str">
        <f t="shared" si="27"/>
        <v>NA</v>
      </c>
      <c r="BL50" s="1" t="str">
        <f t="shared" si="28"/>
        <v>NA</v>
      </c>
      <c r="BM50" s="16" t="str">
        <f t="shared" si="29"/>
        <v>NA-NA-NA</v>
      </c>
      <c r="BN50" s="1">
        <f t="shared" si="30"/>
        <v>2</v>
      </c>
      <c r="BO50" s="1">
        <f t="shared" si="31"/>
        <v>2</v>
      </c>
      <c r="BP50" s="1">
        <f t="shared" si="32"/>
        <v>2</v>
      </c>
      <c r="BQ50" s="16" t="str">
        <f t="shared" si="33"/>
        <v>2-2-2</v>
      </c>
      <c r="BR50" s="1"/>
      <c r="BS50" s="1"/>
      <c r="BT50" s="1"/>
      <c r="BU50" s="1"/>
    </row>
    <row r="51" spans="1:73" x14ac:dyDescent="0.3">
      <c r="A51" t="str">
        <f t="shared" si="2"/>
        <v>16-3</v>
      </c>
      <c r="B51" s="21">
        <v>48</v>
      </c>
      <c r="C51" s="21">
        <v>2</v>
      </c>
      <c r="D51" s="21">
        <v>1485</v>
      </c>
      <c r="E51" s="21">
        <v>1</v>
      </c>
      <c r="F51" s="21">
        <v>16</v>
      </c>
      <c r="G51" s="21">
        <v>3</v>
      </c>
      <c r="H51" s="21">
        <v>1</v>
      </c>
      <c r="J51" t="str">
        <f t="shared" si="3"/>
        <v>16-3</v>
      </c>
      <c r="K51" s="21">
        <v>48</v>
      </c>
      <c r="L51" s="21">
        <v>2</v>
      </c>
      <c r="M51" s="21">
        <v>4170</v>
      </c>
      <c r="N51" s="21">
        <v>3</v>
      </c>
      <c r="O51" s="21">
        <v>16</v>
      </c>
      <c r="P51" s="21">
        <v>3</v>
      </c>
      <c r="Q51" s="26">
        <v>0.98510299999999995</v>
      </c>
      <c r="S51" t="str">
        <f t="shared" si="0"/>
        <v>12-4</v>
      </c>
      <c r="T51" s="23">
        <v>231</v>
      </c>
      <c r="U51" s="23">
        <v>12</v>
      </c>
      <c r="V51" s="23">
        <v>4</v>
      </c>
      <c r="W51" s="23">
        <v>480</v>
      </c>
      <c r="Y51" t="str">
        <f t="shared" si="1"/>
        <v>31-3</v>
      </c>
      <c r="Z51" s="23">
        <v>943</v>
      </c>
      <c r="AA51" s="23">
        <v>31</v>
      </c>
      <c r="AB51" s="23">
        <v>3</v>
      </c>
      <c r="AC51" s="23">
        <v>0.68899999999999995</v>
      </c>
      <c r="AD51">
        <f t="shared" si="4"/>
        <v>0.68899999999999995</v>
      </c>
      <c r="AF51" t="str">
        <f t="shared" si="5"/>
        <v>45-3</v>
      </c>
      <c r="AG51" s="23">
        <v>750</v>
      </c>
      <c r="AH51" s="23">
        <v>2</v>
      </c>
      <c r="AI51" s="23">
        <v>45</v>
      </c>
      <c r="AJ51" s="23">
        <v>1</v>
      </c>
      <c r="AK51" s="23">
        <v>45</v>
      </c>
      <c r="AL51" s="23">
        <v>3</v>
      </c>
      <c r="AO51" s="32">
        <v>48</v>
      </c>
      <c r="AP51" s="1">
        <f t="shared" si="6"/>
        <v>0</v>
      </c>
      <c r="AQ51" s="1">
        <f t="shared" si="7"/>
        <v>30</v>
      </c>
      <c r="AR51" s="1">
        <f t="shared" si="8"/>
        <v>112</v>
      </c>
      <c r="AS51" s="1" t="str">
        <f t="shared" si="9"/>
        <v>0-30-112</v>
      </c>
      <c r="AT51" s="15">
        <f t="shared" si="10"/>
        <v>0</v>
      </c>
      <c r="AU51" s="1">
        <f t="shared" si="11"/>
        <v>49</v>
      </c>
      <c r="AV51" s="1">
        <f t="shared" si="12"/>
        <v>175</v>
      </c>
      <c r="AW51" s="1" t="str">
        <f t="shared" si="13"/>
        <v>0-49-175</v>
      </c>
      <c r="AX51" s="15">
        <f t="shared" si="14"/>
        <v>1</v>
      </c>
      <c r="AY51" s="1">
        <f t="shared" si="15"/>
        <v>1</v>
      </c>
      <c r="AZ51" s="1">
        <f t="shared" si="16"/>
        <v>1</v>
      </c>
      <c r="BA51" s="1" t="str">
        <f t="shared" si="17"/>
        <v>1-1-1</v>
      </c>
      <c r="BB51" s="15">
        <f t="shared" si="18"/>
        <v>1</v>
      </c>
      <c r="BC51" s="1">
        <f t="shared" si="19"/>
        <v>1</v>
      </c>
      <c r="BD51" s="1">
        <f t="shared" si="20"/>
        <v>1</v>
      </c>
      <c r="BE51" s="1" t="str">
        <f t="shared" si="21"/>
        <v>1-1-1</v>
      </c>
      <c r="BF51" s="15">
        <f t="shared" si="22"/>
        <v>480</v>
      </c>
      <c r="BG51" s="1">
        <f t="shared" si="23"/>
        <v>480</v>
      </c>
      <c r="BH51" s="1">
        <f t="shared" si="24"/>
        <v>480</v>
      </c>
      <c r="BI51" s="16" t="str">
        <f t="shared" si="25"/>
        <v>480-480-480</v>
      </c>
      <c r="BJ51" s="1" t="str">
        <f t="shared" si="26"/>
        <v>NA</v>
      </c>
      <c r="BK51" s="1">
        <f t="shared" si="27"/>
        <v>1.1578999999999999</v>
      </c>
      <c r="BL51" s="1">
        <f t="shared" si="28"/>
        <v>1.1578999999999999</v>
      </c>
      <c r="BM51" s="16" t="str">
        <f t="shared" si="29"/>
        <v>NA-1.1579-1.1579</v>
      </c>
      <c r="BN51" s="1" t="str">
        <f t="shared" si="30"/>
        <v>NA</v>
      </c>
      <c r="BO51" s="1">
        <f t="shared" si="31"/>
        <v>9</v>
      </c>
      <c r="BP51" s="1">
        <f t="shared" si="32"/>
        <v>9</v>
      </c>
      <c r="BQ51" s="16" t="str">
        <f t="shared" si="33"/>
        <v>NA-9-9</v>
      </c>
      <c r="BR51" s="1"/>
      <c r="BS51" s="1"/>
      <c r="BT51" s="1"/>
      <c r="BU51" s="1"/>
    </row>
    <row r="52" spans="1:73" x14ac:dyDescent="0.3">
      <c r="A52" t="str">
        <f t="shared" si="2"/>
        <v>17-1</v>
      </c>
      <c r="B52" s="21">
        <v>49</v>
      </c>
      <c r="C52" s="21">
        <v>2</v>
      </c>
      <c r="D52" s="21">
        <v>745</v>
      </c>
      <c r="E52" s="21">
        <v>1</v>
      </c>
      <c r="F52" s="21">
        <v>17</v>
      </c>
      <c r="G52" s="21">
        <v>1</v>
      </c>
      <c r="H52" s="21">
        <v>1</v>
      </c>
      <c r="J52" t="str">
        <f t="shared" si="3"/>
        <v>17-1</v>
      </c>
      <c r="K52" s="21">
        <v>49</v>
      </c>
      <c r="L52" s="21">
        <v>2</v>
      </c>
      <c r="M52" s="21">
        <v>1953</v>
      </c>
      <c r="N52" s="21">
        <v>3</v>
      </c>
      <c r="O52" s="21">
        <v>17</v>
      </c>
      <c r="P52" s="21">
        <v>1</v>
      </c>
      <c r="Q52" s="26">
        <v>0.92159999999999997</v>
      </c>
      <c r="S52" t="str">
        <f t="shared" si="0"/>
        <v>13-1</v>
      </c>
      <c r="T52" s="23">
        <v>13</v>
      </c>
      <c r="U52" s="23">
        <v>13</v>
      </c>
      <c r="V52" s="23">
        <v>1</v>
      </c>
      <c r="W52" s="23">
        <v>430</v>
      </c>
      <c r="Y52" t="str">
        <f t="shared" si="1"/>
        <v>32-2</v>
      </c>
      <c r="Z52" s="23">
        <v>944</v>
      </c>
      <c r="AA52" s="23">
        <v>32</v>
      </c>
      <c r="AB52" s="23">
        <v>2</v>
      </c>
      <c r="AC52" s="23">
        <v>1.0860000000000001</v>
      </c>
      <c r="AD52">
        <f t="shared" si="4"/>
        <v>1.0860000000000001</v>
      </c>
      <c r="AF52" t="str">
        <f t="shared" si="5"/>
        <v>46-3</v>
      </c>
      <c r="AG52" s="23">
        <v>751</v>
      </c>
      <c r="AH52" s="23">
        <v>1</v>
      </c>
      <c r="AI52" s="23">
        <v>46</v>
      </c>
      <c r="AJ52" s="23">
        <v>2</v>
      </c>
      <c r="AK52" s="23">
        <v>46</v>
      </c>
      <c r="AL52" s="23">
        <v>3</v>
      </c>
      <c r="AO52" s="32">
        <v>49</v>
      </c>
      <c r="AP52" s="1">
        <f t="shared" si="6"/>
        <v>0</v>
      </c>
      <c r="AQ52" s="1">
        <f t="shared" si="7"/>
        <v>0</v>
      </c>
      <c r="AR52" s="1">
        <f t="shared" si="8"/>
        <v>21</v>
      </c>
      <c r="AS52" s="1" t="str">
        <f t="shared" si="9"/>
        <v>0-0-21</v>
      </c>
      <c r="AT52" s="15">
        <f t="shared" si="10"/>
        <v>0</v>
      </c>
      <c r="AU52" s="1">
        <f t="shared" si="11"/>
        <v>0</v>
      </c>
      <c r="AV52" s="1">
        <f t="shared" si="12"/>
        <v>34</v>
      </c>
      <c r="AW52" s="1" t="str">
        <f t="shared" si="13"/>
        <v>0-0-34</v>
      </c>
      <c r="AX52" s="15">
        <f t="shared" si="14"/>
        <v>1</v>
      </c>
      <c r="AY52" s="1">
        <f t="shared" si="15"/>
        <v>1</v>
      </c>
      <c r="AZ52" s="1">
        <f t="shared" si="16"/>
        <v>1</v>
      </c>
      <c r="BA52" s="1" t="str">
        <f t="shared" si="17"/>
        <v>1-1-1</v>
      </c>
      <c r="BB52" s="15">
        <f t="shared" si="18"/>
        <v>1</v>
      </c>
      <c r="BC52" s="1">
        <f t="shared" si="19"/>
        <v>1</v>
      </c>
      <c r="BD52" s="1">
        <f t="shared" si="20"/>
        <v>1</v>
      </c>
      <c r="BE52" s="1" t="str">
        <f t="shared" si="21"/>
        <v>1-1-1</v>
      </c>
      <c r="BF52" s="15">
        <f t="shared" si="22"/>
        <v>100</v>
      </c>
      <c r="BG52" s="1">
        <f t="shared" si="23"/>
        <v>100</v>
      </c>
      <c r="BH52" s="1">
        <f t="shared" si="24"/>
        <v>100</v>
      </c>
      <c r="BI52" s="16" t="str">
        <f t="shared" si="25"/>
        <v>100-100-100</v>
      </c>
      <c r="BJ52" s="1" t="str">
        <f t="shared" si="26"/>
        <v>NA</v>
      </c>
      <c r="BK52" s="1" t="str">
        <f t="shared" si="27"/>
        <v>NA</v>
      </c>
      <c r="BL52" s="1" t="str">
        <f t="shared" si="28"/>
        <v>NA</v>
      </c>
      <c r="BM52" s="16" t="str">
        <f t="shared" si="29"/>
        <v>NA-NA-NA</v>
      </c>
      <c r="BN52" s="1" t="str">
        <f t="shared" si="30"/>
        <v>NA</v>
      </c>
      <c r="BO52" s="1" t="str">
        <f t="shared" si="31"/>
        <v>NA</v>
      </c>
      <c r="BP52" s="1" t="str">
        <f t="shared" si="32"/>
        <v>NA</v>
      </c>
      <c r="BQ52" s="16" t="str">
        <f t="shared" si="33"/>
        <v>NA-NA-NA</v>
      </c>
      <c r="BR52" s="1"/>
      <c r="BS52" s="1"/>
      <c r="BT52" s="1"/>
      <c r="BU52" s="1"/>
    </row>
    <row r="53" spans="1:73" x14ac:dyDescent="0.3">
      <c r="A53" t="str">
        <f t="shared" si="2"/>
        <v>17-2</v>
      </c>
      <c r="B53" s="21">
        <v>50</v>
      </c>
      <c r="C53" s="21">
        <v>2</v>
      </c>
      <c r="D53" s="21">
        <v>6326</v>
      </c>
      <c r="E53" s="21">
        <v>1</v>
      </c>
      <c r="F53" s="21">
        <v>17</v>
      </c>
      <c r="G53" s="21">
        <v>2</v>
      </c>
      <c r="H53" s="21">
        <v>1</v>
      </c>
      <c r="J53" t="str">
        <f t="shared" si="3"/>
        <v>17-2</v>
      </c>
      <c r="K53" s="21">
        <v>50</v>
      </c>
      <c r="L53" s="21">
        <v>2</v>
      </c>
      <c r="M53" s="21">
        <v>15636</v>
      </c>
      <c r="N53" s="21">
        <v>3</v>
      </c>
      <c r="O53" s="21">
        <v>17</v>
      </c>
      <c r="P53" s="21">
        <v>2</v>
      </c>
      <c r="Q53" s="26">
        <v>0.92159999999999997</v>
      </c>
      <c r="S53" t="str">
        <f t="shared" si="0"/>
        <v>13-2</v>
      </c>
      <c r="T53" s="23">
        <v>86</v>
      </c>
      <c r="U53" s="23">
        <v>13</v>
      </c>
      <c r="V53" s="23">
        <v>2</v>
      </c>
      <c r="W53" s="23">
        <v>430</v>
      </c>
      <c r="Y53" t="str">
        <f t="shared" si="1"/>
        <v>32-3</v>
      </c>
      <c r="Z53" s="23">
        <v>945</v>
      </c>
      <c r="AA53" s="23">
        <v>32</v>
      </c>
      <c r="AB53" s="23">
        <v>3</v>
      </c>
      <c r="AC53" s="23">
        <v>1.0860000000000001</v>
      </c>
      <c r="AD53">
        <f t="shared" si="4"/>
        <v>1.0860000000000001</v>
      </c>
      <c r="AF53" t="str">
        <f t="shared" si="5"/>
        <v>47-1</v>
      </c>
      <c r="AG53" s="23">
        <v>752</v>
      </c>
      <c r="AH53" s="23">
        <v>2</v>
      </c>
      <c r="AI53" s="23">
        <v>46</v>
      </c>
      <c r="AJ53" s="23">
        <v>3</v>
      </c>
      <c r="AK53" s="23">
        <v>47</v>
      </c>
      <c r="AL53" s="23">
        <v>1</v>
      </c>
      <c r="AO53" s="32">
        <v>50</v>
      </c>
      <c r="AP53" s="1">
        <f t="shared" si="6"/>
        <v>0</v>
      </c>
      <c r="AQ53" s="1">
        <f t="shared" si="7"/>
        <v>0</v>
      </c>
      <c r="AR53" s="1">
        <f t="shared" si="8"/>
        <v>21</v>
      </c>
      <c r="AS53" s="1" t="str">
        <f t="shared" si="9"/>
        <v>0-0-21</v>
      </c>
      <c r="AT53" s="15">
        <f t="shared" si="10"/>
        <v>0</v>
      </c>
      <c r="AU53" s="1">
        <f t="shared" si="11"/>
        <v>0</v>
      </c>
      <c r="AV53" s="1">
        <f t="shared" si="12"/>
        <v>34</v>
      </c>
      <c r="AW53" s="1" t="str">
        <f t="shared" si="13"/>
        <v>0-0-34</v>
      </c>
      <c r="AX53" s="15">
        <f t="shared" si="14"/>
        <v>1</v>
      </c>
      <c r="AY53" s="1">
        <f t="shared" si="15"/>
        <v>1</v>
      </c>
      <c r="AZ53" s="1">
        <f t="shared" si="16"/>
        <v>1</v>
      </c>
      <c r="BA53" s="1" t="str">
        <f t="shared" si="17"/>
        <v>1-1-1</v>
      </c>
      <c r="BB53" s="15">
        <f t="shared" si="18"/>
        <v>1</v>
      </c>
      <c r="BC53" s="1">
        <f t="shared" si="19"/>
        <v>1</v>
      </c>
      <c r="BD53" s="1">
        <f t="shared" si="20"/>
        <v>1</v>
      </c>
      <c r="BE53" s="1" t="str">
        <f t="shared" si="21"/>
        <v>1-1-1</v>
      </c>
      <c r="BF53" s="15">
        <f t="shared" si="22"/>
        <v>100</v>
      </c>
      <c r="BG53" s="1">
        <f t="shared" si="23"/>
        <v>100</v>
      </c>
      <c r="BH53" s="1">
        <f t="shared" si="24"/>
        <v>100</v>
      </c>
      <c r="BI53" s="16" t="str">
        <f t="shared" si="25"/>
        <v>100-100-100</v>
      </c>
      <c r="BJ53" s="1" t="str">
        <f t="shared" si="26"/>
        <v>NA</v>
      </c>
      <c r="BK53" s="1" t="str">
        <f t="shared" si="27"/>
        <v>NA</v>
      </c>
      <c r="BL53" s="1" t="str">
        <f t="shared" si="28"/>
        <v>NA</v>
      </c>
      <c r="BM53" s="16" t="str">
        <f t="shared" si="29"/>
        <v>NA-NA-NA</v>
      </c>
      <c r="BN53" s="1" t="str">
        <f t="shared" si="30"/>
        <v>NA</v>
      </c>
      <c r="BO53" s="1" t="str">
        <f t="shared" si="31"/>
        <v>NA</v>
      </c>
      <c r="BP53" s="1">
        <f t="shared" si="32"/>
        <v>2</v>
      </c>
      <c r="BQ53" s="16" t="str">
        <f t="shared" si="33"/>
        <v>NA-NA-2</v>
      </c>
      <c r="BR53" s="1"/>
      <c r="BS53" s="1"/>
      <c r="BT53" s="1"/>
      <c r="BU53" s="1"/>
    </row>
    <row r="54" spans="1:73" x14ac:dyDescent="0.3">
      <c r="A54" t="str">
        <f t="shared" si="2"/>
        <v>17-3</v>
      </c>
      <c r="B54" s="21">
        <v>51</v>
      </c>
      <c r="C54" s="21">
        <v>2</v>
      </c>
      <c r="D54" s="21">
        <v>6026</v>
      </c>
      <c r="E54" s="21">
        <v>1</v>
      </c>
      <c r="F54" s="21">
        <v>17</v>
      </c>
      <c r="G54" s="21">
        <v>3</v>
      </c>
      <c r="H54" s="21">
        <v>1</v>
      </c>
      <c r="J54" t="str">
        <f t="shared" si="3"/>
        <v>17-3</v>
      </c>
      <c r="K54" s="21">
        <v>51</v>
      </c>
      <c r="L54" s="21">
        <v>2</v>
      </c>
      <c r="M54" s="21">
        <v>15360</v>
      </c>
      <c r="N54" s="21">
        <v>3</v>
      </c>
      <c r="O54" s="21">
        <v>17</v>
      </c>
      <c r="P54" s="21">
        <v>3</v>
      </c>
      <c r="Q54" s="26">
        <v>0.92159999999999997</v>
      </c>
      <c r="S54" t="str">
        <f t="shared" si="0"/>
        <v>13-3</v>
      </c>
      <c r="T54" s="23">
        <v>159</v>
      </c>
      <c r="U54" s="23">
        <v>13</v>
      </c>
      <c r="V54" s="23">
        <v>3</v>
      </c>
      <c r="W54" s="23">
        <v>430</v>
      </c>
      <c r="Y54" t="str">
        <f t="shared" si="1"/>
        <v>33-2</v>
      </c>
      <c r="Z54" s="23">
        <v>946</v>
      </c>
      <c r="AA54" s="23">
        <v>33</v>
      </c>
      <c r="AB54" s="23">
        <v>2</v>
      </c>
      <c r="AC54" s="23">
        <v>0.58299999999999996</v>
      </c>
      <c r="AD54">
        <f t="shared" si="4"/>
        <v>0.58299999999999996</v>
      </c>
      <c r="AF54" t="str">
        <f t="shared" si="5"/>
        <v>47-2</v>
      </c>
      <c r="AG54" s="23">
        <v>753</v>
      </c>
      <c r="AH54" s="23">
        <v>2</v>
      </c>
      <c r="AI54" s="23">
        <v>46</v>
      </c>
      <c r="AJ54" s="23">
        <v>3</v>
      </c>
      <c r="AK54" s="23">
        <v>47</v>
      </c>
      <c r="AL54" s="23">
        <v>2</v>
      </c>
      <c r="AO54" s="32">
        <v>51</v>
      </c>
      <c r="AP54" s="1">
        <f t="shared" si="6"/>
        <v>2</v>
      </c>
      <c r="AQ54" s="1">
        <f t="shared" si="7"/>
        <v>0</v>
      </c>
      <c r="AR54" s="1">
        <f t="shared" si="8"/>
        <v>682</v>
      </c>
      <c r="AS54" s="1" t="str">
        <f t="shared" si="9"/>
        <v>2-0-682</v>
      </c>
      <c r="AT54" s="15">
        <f t="shared" si="10"/>
        <v>7</v>
      </c>
      <c r="AU54" s="1">
        <f t="shared" si="11"/>
        <v>0</v>
      </c>
      <c r="AV54" s="1">
        <f t="shared" si="12"/>
        <v>1140</v>
      </c>
      <c r="AW54" s="1" t="str">
        <f t="shared" si="13"/>
        <v>7-0-1140</v>
      </c>
      <c r="AX54" s="15">
        <f t="shared" si="14"/>
        <v>1</v>
      </c>
      <c r="AY54" s="1">
        <f t="shared" si="15"/>
        <v>1</v>
      </c>
      <c r="AZ54" s="1">
        <f t="shared" si="16"/>
        <v>1</v>
      </c>
      <c r="BA54" s="1" t="str">
        <f t="shared" si="17"/>
        <v>1-1-1</v>
      </c>
      <c r="BB54" s="15">
        <f t="shared" si="18"/>
        <v>1</v>
      </c>
      <c r="BC54" s="1">
        <f t="shared" si="19"/>
        <v>1</v>
      </c>
      <c r="BD54" s="1">
        <f t="shared" si="20"/>
        <v>1</v>
      </c>
      <c r="BE54" s="1" t="str">
        <f t="shared" si="21"/>
        <v>1-1-1</v>
      </c>
      <c r="BF54" s="15">
        <f t="shared" si="22"/>
        <v>100</v>
      </c>
      <c r="BG54" s="1">
        <f t="shared" si="23"/>
        <v>100</v>
      </c>
      <c r="BH54" s="1">
        <f t="shared" si="24"/>
        <v>100</v>
      </c>
      <c r="BI54" s="16" t="str">
        <f t="shared" si="25"/>
        <v>100-100-100</v>
      </c>
      <c r="BJ54" s="1" t="str">
        <f t="shared" si="26"/>
        <v>NA</v>
      </c>
      <c r="BK54" s="1" t="str">
        <f t="shared" si="27"/>
        <v>NA</v>
      </c>
      <c r="BL54" s="1" t="str">
        <f t="shared" si="28"/>
        <v>NA</v>
      </c>
      <c r="BM54" s="16" t="str">
        <f t="shared" si="29"/>
        <v>NA-NA-NA</v>
      </c>
      <c r="BN54" s="1">
        <f t="shared" si="30"/>
        <v>2</v>
      </c>
      <c r="BO54" s="1" t="str">
        <f t="shared" si="31"/>
        <v>NA</v>
      </c>
      <c r="BP54" s="1" t="str">
        <f t="shared" si="32"/>
        <v>NA</v>
      </c>
      <c r="BQ54" s="16" t="str">
        <f t="shared" si="33"/>
        <v>2-NA-NA</v>
      </c>
      <c r="BR54" s="1"/>
      <c r="BS54" s="1"/>
      <c r="BT54" s="1"/>
      <c r="BU54" s="1"/>
    </row>
    <row r="55" spans="1:73" x14ac:dyDescent="0.3">
      <c r="A55" t="str">
        <f t="shared" si="2"/>
        <v>18-1</v>
      </c>
      <c r="B55" s="21">
        <v>52</v>
      </c>
      <c r="C55" s="21">
        <v>2</v>
      </c>
      <c r="D55" s="21">
        <v>0</v>
      </c>
      <c r="E55" s="21">
        <v>1</v>
      </c>
      <c r="F55" s="21">
        <v>18</v>
      </c>
      <c r="G55" s="21">
        <v>1</v>
      </c>
      <c r="H55" s="21">
        <v>1</v>
      </c>
      <c r="J55" t="str">
        <f t="shared" si="3"/>
        <v>18-1</v>
      </c>
      <c r="K55" s="21">
        <v>52</v>
      </c>
      <c r="L55" s="21">
        <v>2</v>
      </c>
      <c r="M55" s="21">
        <v>0</v>
      </c>
      <c r="N55" s="21">
        <v>3</v>
      </c>
      <c r="O55" s="21">
        <v>18</v>
      </c>
      <c r="P55" s="21">
        <v>1</v>
      </c>
      <c r="Q55" s="26">
        <v>0.92159999999999997</v>
      </c>
      <c r="S55" t="str">
        <f t="shared" si="0"/>
        <v>13-4</v>
      </c>
      <c r="T55" s="23">
        <v>232</v>
      </c>
      <c r="U55" s="23">
        <v>13</v>
      </c>
      <c r="V55" s="23">
        <v>4</v>
      </c>
      <c r="W55" s="23">
        <v>430</v>
      </c>
      <c r="Y55" t="str">
        <f t="shared" si="1"/>
        <v>33-3</v>
      </c>
      <c r="Z55" s="23">
        <v>947</v>
      </c>
      <c r="AA55" s="23">
        <v>33</v>
      </c>
      <c r="AB55" s="23">
        <v>3</v>
      </c>
      <c r="AC55" s="23">
        <v>0.68899999999999995</v>
      </c>
      <c r="AD55">
        <f t="shared" si="4"/>
        <v>0.68899999999999995</v>
      </c>
      <c r="AF55" t="str">
        <f t="shared" si="5"/>
        <v>47-3</v>
      </c>
      <c r="AG55" s="23">
        <v>754</v>
      </c>
      <c r="AH55" s="23">
        <v>2</v>
      </c>
      <c r="AI55" s="23">
        <v>46</v>
      </c>
      <c r="AJ55" s="23">
        <v>3</v>
      </c>
      <c r="AK55" s="23">
        <v>47</v>
      </c>
      <c r="AL55" s="23">
        <v>3</v>
      </c>
      <c r="AO55" s="32">
        <v>52</v>
      </c>
      <c r="AP55" s="1">
        <f t="shared" si="6"/>
        <v>2</v>
      </c>
      <c r="AQ55" s="1">
        <f t="shared" si="7"/>
        <v>0</v>
      </c>
      <c r="AR55" s="1">
        <f t="shared" si="8"/>
        <v>682</v>
      </c>
      <c r="AS55" s="1" t="str">
        <f t="shared" si="9"/>
        <v>2-0-682</v>
      </c>
      <c r="AT55" s="15">
        <f t="shared" si="10"/>
        <v>7</v>
      </c>
      <c r="AU55" s="1">
        <f t="shared" si="11"/>
        <v>0</v>
      </c>
      <c r="AV55" s="1">
        <f t="shared" si="12"/>
        <v>1140</v>
      </c>
      <c r="AW55" s="1" t="str">
        <f t="shared" si="13"/>
        <v>7-0-1140</v>
      </c>
      <c r="AX55" s="15">
        <f t="shared" si="14"/>
        <v>1</v>
      </c>
      <c r="AY55" s="1">
        <f t="shared" si="15"/>
        <v>1</v>
      </c>
      <c r="AZ55" s="1">
        <f t="shared" si="16"/>
        <v>1</v>
      </c>
      <c r="BA55" s="1" t="str">
        <f t="shared" si="17"/>
        <v>1-1-1</v>
      </c>
      <c r="BB55" s="15">
        <f t="shared" si="18"/>
        <v>1</v>
      </c>
      <c r="BC55" s="1">
        <f t="shared" si="19"/>
        <v>1</v>
      </c>
      <c r="BD55" s="1">
        <f t="shared" si="20"/>
        <v>1</v>
      </c>
      <c r="BE55" s="1" t="str">
        <f t="shared" si="21"/>
        <v>1-1-1</v>
      </c>
      <c r="BF55" s="15">
        <f t="shared" si="22"/>
        <v>100</v>
      </c>
      <c r="BG55" s="1">
        <f t="shared" si="23"/>
        <v>100</v>
      </c>
      <c r="BH55" s="1">
        <f t="shared" si="24"/>
        <v>100</v>
      </c>
      <c r="BI55" s="16" t="str">
        <f t="shared" si="25"/>
        <v>100-100-100</v>
      </c>
      <c r="BJ55" s="1" t="str">
        <f t="shared" si="26"/>
        <v>NA</v>
      </c>
      <c r="BK55" s="1" t="str">
        <f t="shared" si="27"/>
        <v>NA</v>
      </c>
      <c r="BL55" s="1" t="str">
        <f t="shared" si="28"/>
        <v>NA</v>
      </c>
      <c r="BM55" s="16" t="str">
        <f t="shared" si="29"/>
        <v>NA-NA-NA</v>
      </c>
      <c r="BN55" s="1">
        <f t="shared" si="30"/>
        <v>2</v>
      </c>
      <c r="BO55" s="1">
        <f t="shared" si="31"/>
        <v>2</v>
      </c>
      <c r="BP55" s="1">
        <f t="shared" si="32"/>
        <v>2</v>
      </c>
      <c r="BQ55" s="16" t="str">
        <f t="shared" si="33"/>
        <v>2-2-2</v>
      </c>
      <c r="BR55" s="1"/>
      <c r="BS55" s="1"/>
      <c r="BT55" s="1"/>
      <c r="BU55" s="1"/>
    </row>
    <row r="56" spans="1:73" x14ac:dyDescent="0.3">
      <c r="A56" t="str">
        <f t="shared" si="2"/>
        <v>18-2</v>
      </c>
      <c r="B56" s="21">
        <v>53</v>
      </c>
      <c r="C56" s="21">
        <v>2</v>
      </c>
      <c r="D56" s="21">
        <v>315</v>
      </c>
      <c r="E56" s="21">
        <v>1</v>
      </c>
      <c r="F56" s="21">
        <v>18</v>
      </c>
      <c r="G56" s="21">
        <v>2</v>
      </c>
      <c r="H56" s="21">
        <v>1</v>
      </c>
      <c r="J56" t="str">
        <f t="shared" si="3"/>
        <v>18-2</v>
      </c>
      <c r="K56" s="21">
        <v>53</v>
      </c>
      <c r="L56" s="21">
        <v>2</v>
      </c>
      <c r="M56" s="21">
        <v>586</v>
      </c>
      <c r="N56" s="21">
        <v>3</v>
      </c>
      <c r="O56" s="21">
        <v>18</v>
      </c>
      <c r="P56" s="21">
        <v>2</v>
      </c>
      <c r="Q56" s="26">
        <v>0.92159999999999997</v>
      </c>
      <c r="S56" t="str">
        <f t="shared" si="0"/>
        <v>14-1</v>
      </c>
      <c r="T56" s="23">
        <v>14</v>
      </c>
      <c r="U56" s="23">
        <v>14</v>
      </c>
      <c r="V56" s="23">
        <v>1</v>
      </c>
      <c r="W56" s="23">
        <v>430</v>
      </c>
      <c r="Y56" t="str">
        <f t="shared" si="1"/>
        <v>34-2</v>
      </c>
      <c r="Z56" s="23">
        <v>948</v>
      </c>
      <c r="AA56" s="23">
        <v>34</v>
      </c>
      <c r="AB56" s="23">
        <v>2</v>
      </c>
      <c r="AC56" s="23">
        <v>0.36799999999999999</v>
      </c>
      <c r="AD56">
        <f t="shared" si="4"/>
        <v>0.36799999999999999</v>
      </c>
      <c r="AF56" t="str">
        <f t="shared" si="5"/>
        <v>48-2</v>
      </c>
      <c r="AG56" s="23">
        <v>755</v>
      </c>
      <c r="AH56" s="23">
        <v>9</v>
      </c>
      <c r="AI56" s="23">
        <v>48</v>
      </c>
      <c r="AJ56" s="23">
        <v>3</v>
      </c>
      <c r="AK56" s="23">
        <v>48</v>
      </c>
      <c r="AL56" s="23">
        <v>2</v>
      </c>
      <c r="AO56" s="32">
        <v>53</v>
      </c>
      <c r="AP56" s="1">
        <f t="shared" si="6"/>
        <v>1329</v>
      </c>
      <c r="AQ56" s="1">
        <f t="shared" si="7"/>
        <v>2</v>
      </c>
      <c r="AR56" s="1">
        <f t="shared" si="8"/>
        <v>4589</v>
      </c>
      <c r="AS56" s="1" t="str">
        <f t="shared" si="9"/>
        <v>1329-2-4589</v>
      </c>
      <c r="AT56" s="15">
        <f t="shared" si="10"/>
        <v>1714</v>
      </c>
      <c r="AU56" s="1">
        <f t="shared" si="11"/>
        <v>1</v>
      </c>
      <c r="AV56" s="1">
        <f t="shared" si="12"/>
        <v>5949</v>
      </c>
      <c r="AW56" s="1" t="str">
        <f t="shared" si="13"/>
        <v>1714-1-5949</v>
      </c>
      <c r="AX56" s="15">
        <f t="shared" si="14"/>
        <v>1</v>
      </c>
      <c r="AY56" s="1">
        <f t="shared" si="15"/>
        <v>1</v>
      </c>
      <c r="AZ56" s="1">
        <f t="shared" si="16"/>
        <v>1</v>
      </c>
      <c r="BA56" s="1" t="str">
        <f t="shared" si="17"/>
        <v>1-1-1</v>
      </c>
      <c r="BB56" s="15">
        <f t="shared" si="18"/>
        <v>1</v>
      </c>
      <c r="BC56" s="1">
        <f t="shared" si="19"/>
        <v>1</v>
      </c>
      <c r="BD56" s="1">
        <f t="shared" si="20"/>
        <v>1</v>
      </c>
      <c r="BE56" s="1" t="str">
        <f t="shared" si="21"/>
        <v>1-1-1</v>
      </c>
      <c r="BF56" s="15">
        <f t="shared" si="22"/>
        <v>480</v>
      </c>
      <c r="BG56" s="1">
        <f t="shared" si="23"/>
        <v>480</v>
      </c>
      <c r="BH56" s="1">
        <f t="shared" si="24"/>
        <v>480</v>
      </c>
      <c r="BI56" s="16" t="str">
        <f t="shared" si="25"/>
        <v>480-480-480</v>
      </c>
      <c r="BJ56" s="1">
        <f t="shared" si="26"/>
        <v>2.1821000000000002</v>
      </c>
      <c r="BK56" s="1">
        <f t="shared" si="27"/>
        <v>0.85870000000000002</v>
      </c>
      <c r="BL56" s="1">
        <f t="shared" si="28"/>
        <v>0.85870000000000002</v>
      </c>
      <c r="BM56" s="16" t="str">
        <f t="shared" si="29"/>
        <v>2.1821-0.8587-0.8587</v>
      </c>
      <c r="BN56" s="1" t="str">
        <f t="shared" si="30"/>
        <v>NA</v>
      </c>
      <c r="BO56" s="1">
        <f t="shared" si="31"/>
        <v>2</v>
      </c>
      <c r="BP56" s="1" t="str">
        <f t="shared" si="32"/>
        <v>NA</v>
      </c>
      <c r="BQ56" s="16" t="str">
        <f t="shared" si="33"/>
        <v>NA-2-NA</v>
      </c>
      <c r="BR56" s="1"/>
      <c r="BS56" s="1"/>
      <c r="BT56" s="1"/>
      <c r="BU56" s="1"/>
    </row>
    <row r="57" spans="1:73" x14ac:dyDescent="0.3">
      <c r="A57" t="str">
        <f t="shared" si="2"/>
        <v>18-3</v>
      </c>
      <c r="B57" s="21">
        <v>54</v>
      </c>
      <c r="C57" s="21">
        <v>2</v>
      </c>
      <c r="D57" s="21">
        <v>2179</v>
      </c>
      <c r="E57" s="21">
        <v>1</v>
      </c>
      <c r="F57" s="21">
        <v>18</v>
      </c>
      <c r="G57" s="21">
        <v>3</v>
      </c>
      <c r="H57" s="21">
        <v>1</v>
      </c>
      <c r="J57" t="str">
        <f t="shared" si="3"/>
        <v>18-3</v>
      </c>
      <c r="K57" s="21">
        <v>54</v>
      </c>
      <c r="L57" s="21">
        <v>2</v>
      </c>
      <c r="M57" s="21">
        <v>4146</v>
      </c>
      <c r="N57" s="21">
        <v>3</v>
      </c>
      <c r="O57" s="21">
        <v>18</v>
      </c>
      <c r="P57" s="21">
        <v>3</v>
      </c>
      <c r="Q57" s="26">
        <v>0.92159999999999997</v>
      </c>
      <c r="S57" t="str">
        <f t="shared" si="0"/>
        <v>14-2</v>
      </c>
      <c r="T57" s="23">
        <v>87</v>
      </c>
      <c r="U57" s="23">
        <v>14</v>
      </c>
      <c r="V57" s="23">
        <v>2</v>
      </c>
      <c r="W57" s="23">
        <v>430</v>
      </c>
      <c r="Y57" t="str">
        <f t="shared" si="1"/>
        <v>34-3</v>
      </c>
      <c r="Z57" s="23">
        <v>949</v>
      </c>
      <c r="AA57" s="23">
        <v>34</v>
      </c>
      <c r="AB57" s="23">
        <v>3</v>
      </c>
      <c r="AC57" s="23">
        <v>0.6</v>
      </c>
      <c r="AD57">
        <f t="shared" si="4"/>
        <v>0.6</v>
      </c>
      <c r="AF57" t="str">
        <f t="shared" si="5"/>
        <v>48-3</v>
      </c>
      <c r="AG57" s="23">
        <v>756</v>
      </c>
      <c r="AH57" s="23">
        <v>9</v>
      </c>
      <c r="AI57" s="23">
        <v>48</v>
      </c>
      <c r="AJ57" s="23">
        <v>3</v>
      </c>
      <c r="AK57" s="23">
        <v>48</v>
      </c>
      <c r="AL57" s="23">
        <v>3</v>
      </c>
      <c r="AO57" s="32">
        <v>54</v>
      </c>
      <c r="AP57" s="1">
        <f t="shared" si="6"/>
        <v>795</v>
      </c>
      <c r="AQ57" s="1">
        <f t="shared" si="7"/>
        <v>1</v>
      </c>
      <c r="AR57" s="1">
        <f t="shared" si="8"/>
        <v>2614</v>
      </c>
      <c r="AS57" s="1" t="str">
        <f t="shared" si="9"/>
        <v>795-1-2614</v>
      </c>
      <c r="AT57" s="15">
        <f t="shared" si="10"/>
        <v>1095</v>
      </c>
      <c r="AU57" s="1">
        <f t="shared" si="11"/>
        <v>1</v>
      </c>
      <c r="AV57" s="1">
        <f t="shared" si="12"/>
        <v>3530</v>
      </c>
      <c r="AW57" s="1" t="str">
        <f t="shared" si="13"/>
        <v>1095-1-3530</v>
      </c>
      <c r="AX57" s="15">
        <f t="shared" si="14"/>
        <v>1</v>
      </c>
      <c r="AY57" s="1">
        <f t="shared" si="15"/>
        <v>1</v>
      </c>
      <c r="AZ57" s="1">
        <f t="shared" si="16"/>
        <v>1</v>
      </c>
      <c r="BA57" s="1" t="str">
        <f t="shared" si="17"/>
        <v>1-1-1</v>
      </c>
      <c r="BB57" s="15">
        <f t="shared" si="18"/>
        <v>1</v>
      </c>
      <c r="BC57" s="1">
        <f t="shared" si="19"/>
        <v>1</v>
      </c>
      <c r="BD57" s="1">
        <f t="shared" si="20"/>
        <v>1</v>
      </c>
      <c r="BE57" s="1" t="str">
        <f t="shared" si="21"/>
        <v>1-1-1</v>
      </c>
      <c r="BF57" s="15">
        <f t="shared" si="22"/>
        <v>100</v>
      </c>
      <c r="BG57" s="1">
        <f t="shared" si="23"/>
        <v>100</v>
      </c>
      <c r="BH57" s="1">
        <f t="shared" si="24"/>
        <v>100</v>
      </c>
      <c r="BI57" s="16" t="str">
        <f t="shared" si="25"/>
        <v>100-100-100</v>
      </c>
      <c r="BJ57" s="1">
        <f t="shared" si="26"/>
        <v>0.61399999999999999</v>
      </c>
      <c r="BK57" s="1">
        <f t="shared" si="27"/>
        <v>0.18360000000000001</v>
      </c>
      <c r="BL57" s="1">
        <f t="shared" si="28"/>
        <v>0.18360000000000001</v>
      </c>
      <c r="BM57" s="16" t="str">
        <f t="shared" si="29"/>
        <v>0.614-0.1836-0.1836</v>
      </c>
      <c r="BN57" s="1" t="str">
        <f t="shared" si="30"/>
        <v>NA</v>
      </c>
      <c r="BO57" s="1">
        <f t="shared" si="31"/>
        <v>2</v>
      </c>
      <c r="BP57" s="1" t="str">
        <f t="shared" si="32"/>
        <v>NA</v>
      </c>
      <c r="BQ57" s="16" t="str">
        <f t="shared" si="33"/>
        <v>NA-2-NA</v>
      </c>
      <c r="BR57" s="1"/>
      <c r="BS57" s="1"/>
      <c r="BT57" s="1"/>
      <c r="BU57" s="1"/>
    </row>
    <row r="58" spans="1:73" x14ac:dyDescent="0.3">
      <c r="A58" t="str">
        <f t="shared" si="2"/>
        <v>19-1</v>
      </c>
      <c r="B58" s="21">
        <v>55</v>
      </c>
      <c r="C58" s="21">
        <v>2</v>
      </c>
      <c r="D58" s="21">
        <v>0</v>
      </c>
      <c r="E58" s="21">
        <v>1</v>
      </c>
      <c r="F58" s="21">
        <v>19</v>
      </c>
      <c r="G58" s="21">
        <v>1</v>
      </c>
      <c r="H58" s="21">
        <v>1</v>
      </c>
      <c r="J58" t="str">
        <f t="shared" si="3"/>
        <v>19-1</v>
      </c>
      <c r="K58" s="21">
        <v>55</v>
      </c>
      <c r="L58" s="21">
        <v>2</v>
      </c>
      <c r="M58" s="21">
        <v>0</v>
      </c>
      <c r="N58" s="21">
        <v>3</v>
      </c>
      <c r="O58" s="21">
        <v>19</v>
      </c>
      <c r="P58" s="21">
        <v>1</v>
      </c>
      <c r="Q58" s="26">
        <v>1</v>
      </c>
      <c r="S58" t="str">
        <f t="shared" si="0"/>
        <v>14-3</v>
      </c>
      <c r="T58" s="23">
        <v>160</v>
      </c>
      <c r="U58" s="23">
        <v>14</v>
      </c>
      <c r="V58" s="23">
        <v>3</v>
      </c>
      <c r="W58" s="23">
        <v>430</v>
      </c>
      <c r="Y58" t="str">
        <f t="shared" si="1"/>
        <v>35-1</v>
      </c>
      <c r="Z58" s="23">
        <v>950</v>
      </c>
      <c r="AA58" s="23">
        <v>35</v>
      </c>
      <c r="AB58" s="23">
        <v>1</v>
      </c>
      <c r="AC58" s="23">
        <v>0.92</v>
      </c>
      <c r="AD58">
        <f t="shared" si="4"/>
        <v>0.92</v>
      </c>
      <c r="AF58" t="str">
        <f t="shared" si="5"/>
        <v>51-1</v>
      </c>
      <c r="AG58" s="23">
        <v>762</v>
      </c>
      <c r="AH58" s="23">
        <v>2</v>
      </c>
      <c r="AI58" s="23">
        <v>51</v>
      </c>
      <c r="AJ58" s="23">
        <v>3</v>
      </c>
      <c r="AK58" s="23">
        <v>51</v>
      </c>
      <c r="AL58" s="23">
        <v>1</v>
      </c>
      <c r="AO58" s="32">
        <v>55</v>
      </c>
      <c r="AP58" s="1">
        <f t="shared" si="6"/>
        <v>14</v>
      </c>
      <c r="AQ58" s="1">
        <f t="shared" si="7"/>
        <v>0</v>
      </c>
      <c r="AR58" s="1">
        <f t="shared" si="8"/>
        <v>18</v>
      </c>
      <c r="AS58" s="1" t="str">
        <f t="shared" si="9"/>
        <v>14-0-18</v>
      </c>
      <c r="AT58" s="15">
        <f t="shared" si="10"/>
        <v>17</v>
      </c>
      <c r="AU58" s="1">
        <f t="shared" si="11"/>
        <v>0</v>
      </c>
      <c r="AV58" s="1">
        <f t="shared" si="12"/>
        <v>21</v>
      </c>
      <c r="AW58" s="1" t="str">
        <f t="shared" si="13"/>
        <v>17-0-21</v>
      </c>
      <c r="AX58" s="15">
        <f t="shared" si="14"/>
        <v>1</v>
      </c>
      <c r="AY58" s="1">
        <f t="shared" si="15"/>
        <v>1</v>
      </c>
      <c r="AZ58" s="1">
        <f t="shared" si="16"/>
        <v>1</v>
      </c>
      <c r="BA58" s="1" t="str">
        <f t="shared" si="17"/>
        <v>1-1-1</v>
      </c>
      <c r="BB58" s="15">
        <f t="shared" si="18"/>
        <v>1</v>
      </c>
      <c r="BC58" s="1">
        <f t="shared" si="19"/>
        <v>1</v>
      </c>
      <c r="BD58" s="1">
        <f t="shared" si="20"/>
        <v>1</v>
      </c>
      <c r="BE58" s="1" t="str">
        <f t="shared" si="21"/>
        <v>1-1-1</v>
      </c>
      <c r="BF58" s="15">
        <f t="shared" si="22"/>
        <v>100</v>
      </c>
      <c r="BG58" s="1">
        <f t="shared" si="23"/>
        <v>100</v>
      </c>
      <c r="BH58" s="1">
        <f t="shared" si="24"/>
        <v>100</v>
      </c>
      <c r="BI58" s="16" t="str">
        <f t="shared" si="25"/>
        <v>100-100-100</v>
      </c>
      <c r="BJ58" s="1" t="str">
        <f t="shared" si="26"/>
        <v>NA</v>
      </c>
      <c r="BK58" s="1" t="str">
        <f t="shared" si="27"/>
        <v>NA</v>
      </c>
      <c r="BL58" s="1" t="str">
        <f t="shared" si="28"/>
        <v>NA</v>
      </c>
      <c r="BM58" s="16" t="str">
        <f t="shared" si="29"/>
        <v>NA-NA-NA</v>
      </c>
      <c r="BN58" s="1">
        <f t="shared" si="30"/>
        <v>2</v>
      </c>
      <c r="BO58" s="1" t="str">
        <f t="shared" si="31"/>
        <v>NA</v>
      </c>
      <c r="BP58" s="1">
        <f t="shared" si="32"/>
        <v>2</v>
      </c>
      <c r="BQ58" s="16" t="str">
        <f t="shared" si="33"/>
        <v>2-NA-2</v>
      </c>
      <c r="BR58" s="1"/>
      <c r="BS58" s="1"/>
      <c r="BT58" s="1"/>
      <c r="BU58" s="1"/>
    </row>
    <row r="59" spans="1:73" x14ac:dyDescent="0.3">
      <c r="A59" t="str">
        <f t="shared" si="2"/>
        <v>19-2</v>
      </c>
      <c r="B59" s="21">
        <v>56</v>
      </c>
      <c r="C59" s="21">
        <v>2</v>
      </c>
      <c r="D59" s="21">
        <v>0</v>
      </c>
      <c r="E59" s="21">
        <v>1</v>
      </c>
      <c r="F59" s="21">
        <v>19</v>
      </c>
      <c r="G59" s="21">
        <v>2</v>
      </c>
      <c r="H59" s="21">
        <v>1</v>
      </c>
      <c r="J59" t="str">
        <f t="shared" si="3"/>
        <v>19-2</v>
      </c>
      <c r="K59" s="21">
        <v>56</v>
      </c>
      <c r="L59" s="21">
        <v>2</v>
      </c>
      <c r="M59" s="21">
        <v>0</v>
      </c>
      <c r="N59" s="21">
        <v>3</v>
      </c>
      <c r="O59" s="21">
        <v>19</v>
      </c>
      <c r="P59" s="21">
        <v>2</v>
      </c>
      <c r="Q59" s="26">
        <v>1</v>
      </c>
      <c r="S59" t="str">
        <f t="shared" si="0"/>
        <v>14-4</v>
      </c>
      <c r="T59" s="23">
        <v>233</v>
      </c>
      <c r="U59" s="23">
        <v>14</v>
      </c>
      <c r="V59" s="23">
        <v>4</v>
      </c>
      <c r="W59" s="23">
        <v>430</v>
      </c>
      <c r="Y59" t="str">
        <f t="shared" si="1"/>
        <v>35-2</v>
      </c>
      <c r="Z59" s="23">
        <v>951</v>
      </c>
      <c r="AA59" s="23">
        <v>35</v>
      </c>
      <c r="AB59" s="23">
        <v>2</v>
      </c>
      <c r="AC59" s="23">
        <v>0.61</v>
      </c>
      <c r="AD59">
        <f t="shared" si="4"/>
        <v>0.61</v>
      </c>
      <c r="AF59" t="str">
        <f t="shared" si="5"/>
        <v>52-1</v>
      </c>
      <c r="AG59" s="23">
        <v>763</v>
      </c>
      <c r="AH59" s="23">
        <v>2</v>
      </c>
      <c r="AI59" s="23">
        <v>51</v>
      </c>
      <c r="AJ59" s="23">
        <v>3</v>
      </c>
      <c r="AK59" s="23">
        <v>52</v>
      </c>
      <c r="AL59" s="23">
        <v>1</v>
      </c>
      <c r="AO59" s="32">
        <v>56</v>
      </c>
      <c r="AP59" s="1">
        <f t="shared" si="6"/>
        <v>728</v>
      </c>
      <c r="AQ59" s="1">
        <f t="shared" si="7"/>
        <v>1</v>
      </c>
      <c r="AR59" s="1">
        <f t="shared" si="8"/>
        <v>2369</v>
      </c>
      <c r="AS59" s="1" t="str">
        <f t="shared" si="9"/>
        <v>728-1-2369</v>
      </c>
      <c r="AT59" s="15">
        <f t="shared" si="10"/>
        <v>973</v>
      </c>
      <c r="AU59" s="1">
        <f t="shared" si="11"/>
        <v>1</v>
      </c>
      <c r="AV59" s="1">
        <f t="shared" si="12"/>
        <v>3019</v>
      </c>
      <c r="AW59" s="1" t="str">
        <f t="shared" si="13"/>
        <v>973-1-3019</v>
      </c>
      <c r="AX59" s="15">
        <f t="shared" si="14"/>
        <v>1</v>
      </c>
      <c r="AY59" s="1">
        <f t="shared" si="15"/>
        <v>1</v>
      </c>
      <c r="AZ59" s="1">
        <f t="shared" si="16"/>
        <v>1</v>
      </c>
      <c r="BA59" s="1" t="str">
        <f t="shared" si="17"/>
        <v>1-1-1</v>
      </c>
      <c r="BB59" s="15">
        <f t="shared" si="18"/>
        <v>1</v>
      </c>
      <c r="BC59" s="1">
        <f t="shared" si="19"/>
        <v>1</v>
      </c>
      <c r="BD59" s="1">
        <f t="shared" si="20"/>
        <v>1</v>
      </c>
      <c r="BE59" s="1" t="str">
        <f t="shared" si="21"/>
        <v>1-1-1</v>
      </c>
      <c r="BF59" s="15">
        <f t="shared" si="22"/>
        <v>480</v>
      </c>
      <c r="BG59" s="1">
        <f t="shared" si="23"/>
        <v>480</v>
      </c>
      <c r="BH59" s="1">
        <f t="shared" si="24"/>
        <v>480</v>
      </c>
      <c r="BI59" s="16" t="str">
        <f t="shared" si="25"/>
        <v>480-480-480</v>
      </c>
      <c r="BJ59" s="1">
        <f t="shared" si="26"/>
        <v>6.5561999999999996</v>
      </c>
      <c r="BK59" s="1">
        <f t="shared" si="27"/>
        <v>1.1722999999999999</v>
      </c>
      <c r="BL59" s="1">
        <f t="shared" si="28"/>
        <v>1.1722999999999999</v>
      </c>
      <c r="BM59" s="16" t="str">
        <f t="shared" si="29"/>
        <v>6.5562-1.1723-1.1723</v>
      </c>
      <c r="BN59" s="1" t="str">
        <f t="shared" si="30"/>
        <v>NA</v>
      </c>
      <c r="BO59" s="1">
        <f t="shared" si="31"/>
        <v>2</v>
      </c>
      <c r="BP59" s="1" t="str">
        <f t="shared" si="32"/>
        <v>NA</v>
      </c>
      <c r="BQ59" s="16" t="str">
        <f t="shared" si="33"/>
        <v>NA-2-NA</v>
      </c>
      <c r="BR59" s="1"/>
      <c r="BS59" s="1"/>
      <c r="BT59" s="1"/>
      <c r="BU59" s="1"/>
    </row>
    <row r="60" spans="1:73" x14ac:dyDescent="0.3">
      <c r="A60" t="str">
        <f t="shared" si="2"/>
        <v>19-3</v>
      </c>
      <c r="B60" s="21">
        <v>57</v>
      </c>
      <c r="C60" s="21">
        <v>2</v>
      </c>
      <c r="D60" s="21">
        <v>0</v>
      </c>
      <c r="E60" s="21">
        <v>1</v>
      </c>
      <c r="F60" s="21">
        <v>19</v>
      </c>
      <c r="G60" s="21">
        <v>3</v>
      </c>
      <c r="H60" s="21">
        <v>1</v>
      </c>
      <c r="J60" t="str">
        <f t="shared" si="3"/>
        <v>19-3</v>
      </c>
      <c r="K60" s="21">
        <v>57</v>
      </c>
      <c r="L60" s="21">
        <v>2</v>
      </c>
      <c r="M60" s="21">
        <v>0</v>
      </c>
      <c r="N60" s="21">
        <v>3</v>
      </c>
      <c r="O60" s="21">
        <v>19</v>
      </c>
      <c r="P60" s="21">
        <v>3</v>
      </c>
      <c r="Q60" s="26">
        <v>1</v>
      </c>
      <c r="S60" t="str">
        <f t="shared" si="0"/>
        <v>15-1</v>
      </c>
      <c r="T60" s="23">
        <v>15</v>
      </c>
      <c r="U60" s="23">
        <v>15</v>
      </c>
      <c r="V60" s="23">
        <v>1</v>
      </c>
      <c r="W60" s="23">
        <v>430</v>
      </c>
      <c r="Y60" t="str">
        <f t="shared" si="1"/>
        <v>35-3</v>
      </c>
      <c r="Z60" s="23">
        <v>952</v>
      </c>
      <c r="AA60" s="23">
        <v>35</v>
      </c>
      <c r="AB60" s="23">
        <v>3</v>
      </c>
      <c r="AC60" s="23">
        <v>0.495</v>
      </c>
      <c r="AD60">
        <f t="shared" si="4"/>
        <v>0.495</v>
      </c>
      <c r="AF60" t="str">
        <f t="shared" si="5"/>
        <v>52-2</v>
      </c>
      <c r="AG60" s="23">
        <v>764</v>
      </c>
      <c r="AH60" s="23">
        <v>2</v>
      </c>
      <c r="AI60" s="23">
        <v>51</v>
      </c>
      <c r="AJ60" s="23">
        <v>2</v>
      </c>
      <c r="AK60" s="23">
        <v>52</v>
      </c>
      <c r="AL60" s="23">
        <v>2</v>
      </c>
      <c r="AO60" s="32">
        <v>57</v>
      </c>
      <c r="AP60" s="1">
        <f t="shared" si="6"/>
        <v>535</v>
      </c>
      <c r="AQ60" s="1">
        <f t="shared" si="7"/>
        <v>741</v>
      </c>
      <c r="AR60" s="1">
        <f t="shared" si="8"/>
        <v>4427</v>
      </c>
      <c r="AS60" s="1" t="str">
        <f t="shared" si="9"/>
        <v>535-741-4427</v>
      </c>
      <c r="AT60" s="15">
        <f t="shared" si="10"/>
        <v>702</v>
      </c>
      <c r="AU60" s="1">
        <f t="shared" si="11"/>
        <v>995</v>
      </c>
      <c r="AV60" s="1">
        <f t="shared" si="12"/>
        <v>5946</v>
      </c>
      <c r="AW60" s="1" t="str">
        <f t="shared" si="13"/>
        <v>702-995-5946</v>
      </c>
      <c r="AX60" s="15">
        <f t="shared" si="14"/>
        <v>1</v>
      </c>
      <c r="AY60" s="1">
        <f t="shared" si="15"/>
        <v>1</v>
      </c>
      <c r="AZ60" s="1">
        <f t="shared" si="16"/>
        <v>1</v>
      </c>
      <c r="BA60" s="1" t="str">
        <f t="shared" si="17"/>
        <v>1-1-1</v>
      </c>
      <c r="BB60" s="15">
        <f t="shared" si="18"/>
        <v>1</v>
      </c>
      <c r="BC60" s="1">
        <f t="shared" si="19"/>
        <v>1</v>
      </c>
      <c r="BD60" s="1">
        <f t="shared" si="20"/>
        <v>1</v>
      </c>
      <c r="BE60" s="1" t="str">
        <f t="shared" si="21"/>
        <v>1-1-1</v>
      </c>
      <c r="BF60" s="15">
        <f t="shared" si="22"/>
        <v>480</v>
      </c>
      <c r="BG60" s="1">
        <f t="shared" si="23"/>
        <v>480</v>
      </c>
      <c r="BH60" s="1">
        <f t="shared" si="24"/>
        <v>480</v>
      </c>
      <c r="BI60" s="16" t="str">
        <f t="shared" si="25"/>
        <v>480-480-480</v>
      </c>
      <c r="BJ60" s="1">
        <f t="shared" si="26"/>
        <v>1.5309999999999999</v>
      </c>
      <c r="BK60" s="1">
        <f t="shared" si="27"/>
        <v>0.60609999999999997</v>
      </c>
      <c r="BL60" s="1">
        <f t="shared" si="28"/>
        <v>0.60609999999999997</v>
      </c>
      <c r="BM60" s="16" t="str">
        <f t="shared" si="29"/>
        <v>1.531-0.6061-0.6061</v>
      </c>
      <c r="BN60" s="1" t="str">
        <f t="shared" si="30"/>
        <v>NA</v>
      </c>
      <c r="BO60" s="1" t="str">
        <f t="shared" si="31"/>
        <v>NA</v>
      </c>
      <c r="BP60" s="1" t="str">
        <f t="shared" si="32"/>
        <v>NA</v>
      </c>
      <c r="BQ60" s="16" t="str">
        <f t="shared" si="33"/>
        <v>NA-NA-NA</v>
      </c>
      <c r="BR60" s="1"/>
      <c r="BS60" s="1"/>
      <c r="BT60" s="1"/>
      <c r="BU60" s="1"/>
    </row>
    <row r="61" spans="1:73" x14ac:dyDescent="0.3">
      <c r="A61" t="str">
        <f t="shared" si="2"/>
        <v>20-1</v>
      </c>
      <c r="B61" s="21">
        <v>58</v>
      </c>
      <c r="C61" s="21">
        <v>2</v>
      </c>
      <c r="D61" s="21">
        <v>0</v>
      </c>
      <c r="E61" s="21">
        <v>1</v>
      </c>
      <c r="F61" s="21">
        <v>20</v>
      </c>
      <c r="G61" s="21">
        <v>1</v>
      </c>
      <c r="H61" s="21">
        <v>1</v>
      </c>
      <c r="J61" t="str">
        <f t="shared" si="3"/>
        <v>20-1</v>
      </c>
      <c r="K61" s="21">
        <v>58</v>
      </c>
      <c r="L61" s="21">
        <v>2</v>
      </c>
      <c r="M61" s="21">
        <v>0</v>
      </c>
      <c r="N61" s="21">
        <v>3</v>
      </c>
      <c r="O61" s="21">
        <v>20</v>
      </c>
      <c r="P61" s="21">
        <v>1</v>
      </c>
      <c r="Q61" s="26">
        <v>0.98667819999999995</v>
      </c>
      <c r="S61" t="str">
        <f t="shared" si="0"/>
        <v>15-2</v>
      </c>
      <c r="T61" s="23">
        <v>88</v>
      </c>
      <c r="U61" s="23">
        <v>15</v>
      </c>
      <c r="V61" s="23">
        <v>2</v>
      </c>
      <c r="W61" s="23">
        <v>430</v>
      </c>
      <c r="Y61" t="str">
        <f t="shared" si="1"/>
        <v>36-1</v>
      </c>
      <c r="Z61" s="23">
        <v>953</v>
      </c>
      <c r="AA61" s="23">
        <v>36</v>
      </c>
      <c r="AB61" s="23">
        <v>1</v>
      </c>
      <c r="AC61" s="23">
        <v>0.24640000000000001</v>
      </c>
      <c r="AD61">
        <f t="shared" si="4"/>
        <v>0.24640000000000001</v>
      </c>
      <c r="AF61" t="str">
        <f t="shared" si="5"/>
        <v>52-3</v>
      </c>
      <c r="AG61" s="23">
        <v>765</v>
      </c>
      <c r="AH61" s="23">
        <v>2</v>
      </c>
      <c r="AI61" s="23">
        <v>51</v>
      </c>
      <c r="AJ61" s="23">
        <v>3</v>
      </c>
      <c r="AK61" s="23">
        <v>52</v>
      </c>
      <c r="AL61" s="23">
        <v>3</v>
      </c>
      <c r="AO61" s="32">
        <v>58</v>
      </c>
      <c r="AP61" s="1">
        <f t="shared" si="6"/>
        <v>3</v>
      </c>
      <c r="AQ61" s="1">
        <f t="shared" si="7"/>
        <v>0</v>
      </c>
      <c r="AR61" s="1">
        <f t="shared" si="8"/>
        <v>17</v>
      </c>
      <c r="AS61" s="1" t="str">
        <f t="shared" si="9"/>
        <v>3-0-17</v>
      </c>
      <c r="AT61" s="15">
        <f t="shared" si="10"/>
        <v>4</v>
      </c>
      <c r="AU61" s="1">
        <f t="shared" si="11"/>
        <v>0</v>
      </c>
      <c r="AV61" s="1">
        <f t="shared" si="12"/>
        <v>30</v>
      </c>
      <c r="AW61" s="1" t="str">
        <f t="shared" si="13"/>
        <v>4-0-30</v>
      </c>
      <c r="AX61" s="15">
        <f t="shared" si="14"/>
        <v>1</v>
      </c>
      <c r="AY61" s="1">
        <f t="shared" si="15"/>
        <v>1</v>
      </c>
      <c r="AZ61" s="1">
        <f t="shared" si="16"/>
        <v>1</v>
      </c>
      <c r="BA61" s="1" t="str">
        <f t="shared" si="17"/>
        <v>1-1-1</v>
      </c>
      <c r="BB61" s="15">
        <f t="shared" si="18"/>
        <v>1</v>
      </c>
      <c r="BC61" s="1">
        <f t="shared" si="19"/>
        <v>1</v>
      </c>
      <c r="BD61" s="1">
        <f t="shared" si="20"/>
        <v>1</v>
      </c>
      <c r="BE61" s="1" t="str">
        <f t="shared" si="21"/>
        <v>1-1-1</v>
      </c>
      <c r="BF61" s="15">
        <f t="shared" si="22"/>
        <v>100</v>
      </c>
      <c r="BG61" s="1">
        <f t="shared" si="23"/>
        <v>100</v>
      </c>
      <c r="BH61" s="1">
        <f t="shared" si="24"/>
        <v>100</v>
      </c>
      <c r="BI61" s="16" t="str">
        <f t="shared" si="25"/>
        <v>100-100-100</v>
      </c>
      <c r="BJ61" s="1" t="str">
        <f t="shared" si="26"/>
        <v>NA</v>
      </c>
      <c r="BK61" s="1" t="str">
        <f t="shared" si="27"/>
        <v>NA</v>
      </c>
      <c r="BL61" s="1" t="str">
        <f t="shared" si="28"/>
        <v>NA</v>
      </c>
      <c r="BM61" s="16" t="str">
        <f t="shared" si="29"/>
        <v>NA-NA-NA</v>
      </c>
      <c r="BN61" s="1">
        <f t="shared" si="30"/>
        <v>2</v>
      </c>
      <c r="BO61" s="1" t="str">
        <f t="shared" si="31"/>
        <v>NA</v>
      </c>
      <c r="BP61" s="1">
        <f t="shared" si="32"/>
        <v>2</v>
      </c>
      <c r="BQ61" s="16" t="str">
        <f t="shared" si="33"/>
        <v>2-NA-2</v>
      </c>
      <c r="BR61" s="1"/>
      <c r="BS61" s="1"/>
      <c r="BT61" s="1"/>
      <c r="BU61" s="1"/>
    </row>
    <row r="62" spans="1:73" x14ac:dyDescent="0.3">
      <c r="A62" t="str">
        <f t="shared" si="2"/>
        <v>20-2</v>
      </c>
      <c r="B62" s="21">
        <v>59</v>
      </c>
      <c r="C62" s="21">
        <v>2</v>
      </c>
      <c r="D62" s="21">
        <v>5580</v>
      </c>
      <c r="E62" s="21">
        <v>1</v>
      </c>
      <c r="F62" s="21">
        <v>20</v>
      </c>
      <c r="G62" s="21">
        <v>2</v>
      </c>
      <c r="H62" s="21">
        <v>1</v>
      </c>
      <c r="J62" t="str">
        <f t="shared" si="3"/>
        <v>20-2</v>
      </c>
      <c r="K62" s="21">
        <v>59</v>
      </c>
      <c r="L62" s="21">
        <v>2</v>
      </c>
      <c r="M62" s="21">
        <v>9705</v>
      </c>
      <c r="N62" s="21">
        <v>3</v>
      </c>
      <c r="O62" s="21">
        <v>20</v>
      </c>
      <c r="P62" s="21">
        <v>2</v>
      </c>
      <c r="Q62" s="26">
        <v>0.98667819999999995</v>
      </c>
      <c r="S62" t="str">
        <f t="shared" si="0"/>
        <v>15-3</v>
      </c>
      <c r="T62" s="23">
        <v>161</v>
      </c>
      <c r="U62" s="23">
        <v>15</v>
      </c>
      <c r="V62" s="23">
        <v>3</v>
      </c>
      <c r="W62" s="23">
        <v>430</v>
      </c>
      <c r="Y62" t="str">
        <f t="shared" si="1"/>
        <v>36-2</v>
      </c>
      <c r="Z62" s="23">
        <v>954</v>
      </c>
      <c r="AA62" s="23">
        <v>36</v>
      </c>
      <c r="AB62" s="23">
        <v>2</v>
      </c>
      <c r="AC62" s="23">
        <v>0.6855</v>
      </c>
      <c r="AD62">
        <f t="shared" si="4"/>
        <v>0.6855</v>
      </c>
      <c r="AF62" t="str">
        <f t="shared" si="5"/>
        <v>53-2</v>
      </c>
      <c r="AG62" s="23">
        <v>766</v>
      </c>
      <c r="AH62" s="23">
        <v>2</v>
      </c>
      <c r="AI62" s="23">
        <v>53</v>
      </c>
      <c r="AJ62" s="23">
        <v>3</v>
      </c>
      <c r="AK62" s="23">
        <v>53</v>
      </c>
      <c r="AL62" s="23">
        <v>2</v>
      </c>
      <c r="AO62" s="32">
        <v>59</v>
      </c>
      <c r="AP62" s="1">
        <f t="shared" si="6"/>
        <v>3</v>
      </c>
      <c r="AQ62" s="1">
        <f t="shared" si="7"/>
        <v>0</v>
      </c>
      <c r="AR62" s="1">
        <f t="shared" si="8"/>
        <v>17</v>
      </c>
      <c r="AS62" s="1" t="str">
        <f t="shared" si="9"/>
        <v>3-0-17</v>
      </c>
      <c r="AT62" s="15">
        <f t="shared" si="10"/>
        <v>4</v>
      </c>
      <c r="AU62" s="1">
        <f t="shared" si="11"/>
        <v>0</v>
      </c>
      <c r="AV62" s="1">
        <f t="shared" si="12"/>
        <v>30</v>
      </c>
      <c r="AW62" s="1" t="str">
        <f t="shared" si="13"/>
        <v>4-0-30</v>
      </c>
      <c r="AX62" s="15">
        <f t="shared" si="14"/>
        <v>1</v>
      </c>
      <c r="AY62" s="1">
        <f t="shared" si="15"/>
        <v>1</v>
      </c>
      <c r="AZ62" s="1">
        <f t="shared" si="16"/>
        <v>1</v>
      </c>
      <c r="BA62" s="1" t="str">
        <f t="shared" si="17"/>
        <v>1-1-1</v>
      </c>
      <c r="BB62" s="15">
        <f t="shared" si="18"/>
        <v>1</v>
      </c>
      <c r="BC62" s="1">
        <f t="shared" si="19"/>
        <v>1</v>
      </c>
      <c r="BD62" s="1">
        <f t="shared" si="20"/>
        <v>1</v>
      </c>
      <c r="BE62" s="1" t="str">
        <f t="shared" si="21"/>
        <v>1-1-1</v>
      </c>
      <c r="BF62" s="15">
        <f t="shared" si="22"/>
        <v>100</v>
      </c>
      <c r="BG62" s="1">
        <f t="shared" si="23"/>
        <v>100</v>
      </c>
      <c r="BH62" s="1">
        <f t="shared" si="24"/>
        <v>100</v>
      </c>
      <c r="BI62" s="16" t="str">
        <f t="shared" si="25"/>
        <v>100-100-100</v>
      </c>
      <c r="BJ62" s="1" t="str">
        <f t="shared" si="26"/>
        <v>NA</v>
      </c>
      <c r="BK62" s="1" t="str">
        <f t="shared" si="27"/>
        <v>NA</v>
      </c>
      <c r="BL62" s="1" t="str">
        <f t="shared" si="28"/>
        <v>NA</v>
      </c>
      <c r="BM62" s="16" t="str">
        <f t="shared" si="29"/>
        <v>NA-NA-NA</v>
      </c>
      <c r="BN62" s="1">
        <f t="shared" si="30"/>
        <v>2</v>
      </c>
      <c r="BO62" s="1" t="str">
        <f t="shared" si="31"/>
        <v>NA</v>
      </c>
      <c r="BP62" s="1">
        <f t="shared" si="32"/>
        <v>2</v>
      </c>
      <c r="BQ62" s="16" t="str">
        <f t="shared" si="33"/>
        <v>2-NA-2</v>
      </c>
      <c r="BR62" s="1"/>
      <c r="BS62" s="1"/>
      <c r="BT62" s="1"/>
      <c r="BU62" s="1"/>
    </row>
    <row r="63" spans="1:73" x14ac:dyDescent="0.3">
      <c r="A63" t="str">
        <f t="shared" si="2"/>
        <v>20-3</v>
      </c>
      <c r="B63" s="21">
        <v>60</v>
      </c>
      <c r="C63" s="21">
        <v>2</v>
      </c>
      <c r="D63" s="21">
        <v>2708</v>
      </c>
      <c r="E63" s="21">
        <v>1</v>
      </c>
      <c r="F63" s="21">
        <v>20</v>
      </c>
      <c r="G63" s="21">
        <v>3</v>
      </c>
      <c r="H63" s="21">
        <v>1</v>
      </c>
      <c r="J63" t="str">
        <f t="shared" si="3"/>
        <v>20-3</v>
      </c>
      <c r="K63" s="21">
        <v>60</v>
      </c>
      <c r="L63" s="21">
        <v>2</v>
      </c>
      <c r="M63" s="21">
        <v>4803</v>
      </c>
      <c r="N63" s="21">
        <v>3</v>
      </c>
      <c r="O63" s="21">
        <v>20</v>
      </c>
      <c r="P63" s="21">
        <v>3</v>
      </c>
      <c r="Q63" s="26">
        <v>0.98667819999999995</v>
      </c>
      <c r="S63" t="str">
        <f t="shared" si="0"/>
        <v>15-4</v>
      </c>
      <c r="T63" s="23">
        <v>234</v>
      </c>
      <c r="U63" s="23">
        <v>15</v>
      </c>
      <c r="V63" s="23">
        <v>4</v>
      </c>
      <c r="W63" s="23">
        <v>430</v>
      </c>
      <c r="Y63" t="str">
        <f t="shared" si="1"/>
        <v>36-3</v>
      </c>
      <c r="Z63" s="23">
        <v>955</v>
      </c>
      <c r="AA63" s="23">
        <v>36</v>
      </c>
      <c r="AB63" s="23">
        <v>3</v>
      </c>
      <c r="AC63" s="23">
        <v>0.6855</v>
      </c>
      <c r="AD63">
        <f t="shared" si="4"/>
        <v>0.6855</v>
      </c>
      <c r="AF63" t="str">
        <f t="shared" si="5"/>
        <v>54-2</v>
      </c>
      <c r="AG63" s="23">
        <v>767</v>
      </c>
      <c r="AH63" s="23">
        <v>2</v>
      </c>
      <c r="AI63" s="23">
        <v>54</v>
      </c>
      <c r="AJ63" s="23">
        <v>3</v>
      </c>
      <c r="AK63" s="23">
        <v>54</v>
      </c>
      <c r="AL63" s="23">
        <v>2</v>
      </c>
      <c r="AO63" s="32">
        <v>60</v>
      </c>
      <c r="AP63" s="1">
        <f t="shared" si="6"/>
        <v>1</v>
      </c>
      <c r="AQ63" s="1">
        <f t="shared" si="7"/>
        <v>0</v>
      </c>
      <c r="AR63" s="1">
        <f t="shared" si="8"/>
        <v>604</v>
      </c>
      <c r="AS63" s="1" t="str">
        <f t="shared" si="9"/>
        <v>1-0-604</v>
      </c>
      <c r="AT63" s="15">
        <f t="shared" si="10"/>
        <v>1</v>
      </c>
      <c r="AU63" s="1">
        <f t="shared" si="11"/>
        <v>0</v>
      </c>
      <c r="AV63" s="1">
        <f t="shared" si="12"/>
        <v>779</v>
      </c>
      <c r="AW63" s="1" t="str">
        <f t="shared" si="13"/>
        <v>1-0-779</v>
      </c>
      <c r="AX63" s="15">
        <f t="shared" si="14"/>
        <v>1</v>
      </c>
      <c r="AY63" s="1">
        <f t="shared" si="15"/>
        <v>1</v>
      </c>
      <c r="AZ63" s="1">
        <f t="shared" si="16"/>
        <v>1</v>
      </c>
      <c r="BA63" s="1" t="str">
        <f t="shared" si="17"/>
        <v>1-1-1</v>
      </c>
      <c r="BB63" s="15">
        <f t="shared" si="18"/>
        <v>1</v>
      </c>
      <c r="BC63" s="1">
        <f t="shared" si="19"/>
        <v>1</v>
      </c>
      <c r="BD63" s="1">
        <f t="shared" si="20"/>
        <v>1</v>
      </c>
      <c r="BE63" s="1" t="str">
        <f t="shared" si="21"/>
        <v>1-1-1</v>
      </c>
      <c r="BF63" s="15">
        <f t="shared" si="22"/>
        <v>480</v>
      </c>
      <c r="BG63" s="1">
        <f t="shared" si="23"/>
        <v>480</v>
      </c>
      <c r="BH63" s="1">
        <f t="shared" si="24"/>
        <v>480</v>
      </c>
      <c r="BI63" s="16" t="str">
        <f t="shared" si="25"/>
        <v>480-480-480</v>
      </c>
      <c r="BJ63" s="1">
        <f t="shared" si="26"/>
        <v>1.6717</v>
      </c>
      <c r="BK63" s="1" t="str">
        <f t="shared" si="27"/>
        <v>NA</v>
      </c>
      <c r="BL63" s="1">
        <f t="shared" si="28"/>
        <v>1.6717</v>
      </c>
      <c r="BM63" s="16" t="str">
        <f t="shared" si="29"/>
        <v>1.6717-NA-1.6717</v>
      </c>
      <c r="BN63" s="1">
        <f t="shared" si="30"/>
        <v>2</v>
      </c>
      <c r="BO63" s="1" t="str">
        <f t="shared" si="31"/>
        <v>NA</v>
      </c>
      <c r="BP63" s="1">
        <f t="shared" si="32"/>
        <v>2</v>
      </c>
      <c r="BQ63" s="16" t="str">
        <f t="shared" si="33"/>
        <v>2-NA-2</v>
      </c>
      <c r="BR63" s="1"/>
      <c r="BS63" s="1"/>
      <c r="BT63" s="1"/>
      <c r="BU63" s="1"/>
    </row>
    <row r="64" spans="1:73" x14ac:dyDescent="0.3">
      <c r="A64" t="str">
        <f t="shared" si="2"/>
        <v>21-1</v>
      </c>
      <c r="B64" s="21">
        <v>61</v>
      </c>
      <c r="C64" s="21">
        <v>2</v>
      </c>
      <c r="D64" s="21">
        <v>0</v>
      </c>
      <c r="E64" s="21">
        <v>1</v>
      </c>
      <c r="F64" s="21">
        <v>21</v>
      </c>
      <c r="G64" s="21">
        <v>1</v>
      </c>
      <c r="H64" s="21">
        <v>1</v>
      </c>
      <c r="J64" t="str">
        <f t="shared" si="3"/>
        <v>21-1</v>
      </c>
      <c r="K64" s="21">
        <v>61</v>
      </c>
      <c r="L64" s="21">
        <v>2</v>
      </c>
      <c r="M64" s="21">
        <v>0</v>
      </c>
      <c r="N64" s="21">
        <v>3</v>
      </c>
      <c r="O64" s="21">
        <v>21</v>
      </c>
      <c r="P64" s="21">
        <v>1</v>
      </c>
      <c r="Q64" s="26">
        <v>0.98667819999999995</v>
      </c>
      <c r="S64" t="str">
        <f t="shared" si="0"/>
        <v>16-1</v>
      </c>
      <c r="T64" s="23">
        <v>16</v>
      </c>
      <c r="U64" s="23">
        <v>16</v>
      </c>
      <c r="V64" s="23">
        <v>1</v>
      </c>
      <c r="W64" s="23">
        <v>670</v>
      </c>
      <c r="Y64" t="str">
        <f t="shared" si="1"/>
        <v>41-1</v>
      </c>
      <c r="Z64" s="23">
        <v>956</v>
      </c>
      <c r="AA64" s="23">
        <v>41</v>
      </c>
      <c r="AB64" s="23">
        <v>1</v>
      </c>
      <c r="AC64" s="23">
        <v>2.1848000000000001</v>
      </c>
      <c r="AD64">
        <f t="shared" si="4"/>
        <v>2.1848000000000001</v>
      </c>
      <c r="AF64" t="str">
        <f t="shared" si="5"/>
        <v>55-1</v>
      </c>
      <c r="AG64" s="23">
        <v>768</v>
      </c>
      <c r="AH64" s="23">
        <v>2</v>
      </c>
      <c r="AI64" s="23">
        <v>53</v>
      </c>
      <c r="AJ64" s="23">
        <v>1</v>
      </c>
      <c r="AK64" s="23">
        <v>55</v>
      </c>
      <c r="AL64" s="23">
        <v>1</v>
      </c>
      <c r="AO64" s="32">
        <v>61</v>
      </c>
      <c r="AP64" s="1">
        <f t="shared" si="6"/>
        <v>8</v>
      </c>
      <c r="AQ64" s="1">
        <f t="shared" si="7"/>
        <v>0</v>
      </c>
      <c r="AR64" s="1">
        <f t="shared" si="8"/>
        <v>413</v>
      </c>
      <c r="AS64" s="1" t="str">
        <f t="shared" si="9"/>
        <v>8-0-413</v>
      </c>
      <c r="AT64" s="15">
        <f t="shared" si="10"/>
        <v>10</v>
      </c>
      <c r="AU64" s="1">
        <f t="shared" si="11"/>
        <v>0</v>
      </c>
      <c r="AV64" s="1">
        <f t="shared" si="12"/>
        <v>544</v>
      </c>
      <c r="AW64" s="1" t="str">
        <f t="shared" si="13"/>
        <v>10-0-544</v>
      </c>
      <c r="AX64" s="15">
        <f t="shared" si="14"/>
        <v>1</v>
      </c>
      <c r="AY64" s="1">
        <f t="shared" si="15"/>
        <v>1</v>
      </c>
      <c r="AZ64" s="1">
        <f t="shared" si="16"/>
        <v>1</v>
      </c>
      <c r="BA64" s="1" t="str">
        <f t="shared" si="17"/>
        <v>1-1-1</v>
      </c>
      <c r="BB64" s="15">
        <f t="shared" si="18"/>
        <v>1</v>
      </c>
      <c r="BC64" s="1">
        <f t="shared" si="19"/>
        <v>1</v>
      </c>
      <c r="BD64" s="1">
        <f t="shared" si="20"/>
        <v>1</v>
      </c>
      <c r="BE64" s="1" t="str">
        <f t="shared" si="21"/>
        <v>1-1-1</v>
      </c>
      <c r="BF64" s="15">
        <f t="shared" si="22"/>
        <v>100</v>
      </c>
      <c r="BG64" s="1">
        <f t="shared" si="23"/>
        <v>100</v>
      </c>
      <c r="BH64" s="1">
        <f t="shared" si="24"/>
        <v>100</v>
      </c>
      <c r="BI64" s="16" t="str">
        <f t="shared" si="25"/>
        <v>100-100-100</v>
      </c>
      <c r="BJ64" s="1" t="str">
        <f t="shared" si="26"/>
        <v>NA</v>
      </c>
      <c r="BK64" s="1" t="str">
        <f t="shared" si="27"/>
        <v>NA</v>
      </c>
      <c r="BL64" s="1" t="str">
        <f t="shared" si="28"/>
        <v>NA</v>
      </c>
      <c r="BM64" s="16" t="str">
        <f t="shared" si="29"/>
        <v>NA-NA-NA</v>
      </c>
      <c r="BN64" s="1">
        <f t="shared" si="30"/>
        <v>2</v>
      </c>
      <c r="BO64" s="1" t="str">
        <f t="shared" si="31"/>
        <v>NA</v>
      </c>
      <c r="BP64" s="1" t="str">
        <f t="shared" si="32"/>
        <v>NA</v>
      </c>
      <c r="BQ64" s="16" t="str">
        <f t="shared" si="33"/>
        <v>2-NA-NA</v>
      </c>
      <c r="BR64" s="1"/>
      <c r="BS64" s="1"/>
      <c r="BT64" s="1"/>
      <c r="BU64" s="1"/>
    </row>
    <row r="65" spans="1:73" x14ac:dyDescent="0.3">
      <c r="A65" t="str">
        <f t="shared" si="2"/>
        <v>21-2</v>
      </c>
      <c r="B65" s="21">
        <v>62</v>
      </c>
      <c r="C65" s="21">
        <v>2</v>
      </c>
      <c r="D65" s="21">
        <v>202</v>
      </c>
      <c r="E65" s="21">
        <v>1</v>
      </c>
      <c r="F65" s="21">
        <v>21</v>
      </c>
      <c r="G65" s="21">
        <v>2</v>
      </c>
      <c r="H65" s="21">
        <v>1</v>
      </c>
      <c r="J65" t="str">
        <f t="shared" si="3"/>
        <v>21-2</v>
      </c>
      <c r="K65" s="21">
        <v>62</v>
      </c>
      <c r="L65" s="21">
        <v>2</v>
      </c>
      <c r="M65" s="21">
        <v>318</v>
      </c>
      <c r="N65" s="21">
        <v>3</v>
      </c>
      <c r="O65" s="21">
        <v>21</v>
      </c>
      <c r="P65" s="21">
        <v>2</v>
      </c>
      <c r="Q65" s="26">
        <v>0.98667819999999995</v>
      </c>
      <c r="S65" t="str">
        <f t="shared" si="0"/>
        <v>16-2</v>
      </c>
      <c r="T65" s="23">
        <v>89</v>
      </c>
      <c r="U65" s="23">
        <v>16</v>
      </c>
      <c r="V65" s="23">
        <v>2</v>
      </c>
      <c r="W65" s="23">
        <v>670</v>
      </c>
      <c r="Y65" t="str">
        <f t="shared" si="1"/>
        <v>41-2</v>
      </c>
      <c r="Z65" s="23">
        <v>957</v>
      </c>
      <c r="AA65" s="23">
        <v>41</v>
      </c>
      <c r="AB65" s="23">
        <v>2</v>
      </c>
      <c r="AC65" s="23">
        <v>1.9128000000000001</v>
      </c>
      <c r="AD65">
        <f t="shared" si="4"/>
        <v>1.9128000000000001</v>
      </c>
      <c r="AF65" t="str">
        <f t="shared" si="5"/>
        <v>55-3</v>
      </c>
      <c r="AG65" s="23">
        <v>769</v>
      </c>
      <c r="AH65" s="23">
        <v>2</v>
      </c>
      <c r="AI65" s="23">
        <v>53</v>
      </c>
      <c r="AJ65" s="23">
        <v>3</v>
      </c>
      <c r="AK65" s="23">
        <v>55</v>
      </c>
      <c r="AL65" s="23">
        <v>3</v>
      </c>
      <c r="AO65" s="32">
        <v>62</v>
      </c>
      <c r="AP65" s="1">
        <f t="shared" si="6"/>
        <v>1</v>
      </c>
      <c r="AQ65" s="1">
        <f t="shared" si="7"/>
        <v>0</v>
      </c>
      <c r="AR65" s="1">
        <f t="shared" si="8"/>
        <v>284</v>
      </c>
      <c r="AS65" s="1" t="str">
        <f t="shared" si="9"/>
        <v>1-0-284</v>
      </c>
      <c r="AT65" s="15">
        <f t="shared" si="10"/>
        <v>0</v>
      </c>
      <c r="AU65" s="1">
        <f t="shared" si="11"/>
        <v>0</v>
      </c>
      <c r="AV65" s="1">
        <f t="shared" si="12"/>
        <v>402</v>
      </c>
      <c r="AW65" s="1" t="str">
        <f t="shared" si="13"/>
        <v>0-0-402</v>
      </c>
      <c r="AX65" s="15">
        <f t="shared" si="14"/>
        <v>1</v>
      </c>
      <c r="AY65" s="1">
        <f t="shared" si="15"/>
        <v>1</v>
      </c>
      <c r="AZ65" s="1">
        <f t="shared" si="16"/>
        <v>1</v>
      </c>
      <c r="BA65" s="1" t="str">
        <f t="shared" si="17"/>
        <v>1-1-1</v>
      </c>
      <c r="BB65" s="15">
        <f t="shared" si="18"/>
        <v>1</v>
      </c>
      <c r="BC65" s="1">
        <f t="shared" si="19"/>
        <v>1</v>
      </c>
      <c r="BD65" s="1">
        <f t="shared" si="20"/>
        <v>1</v>
      </c>
      <c r="BE65" s="1" t="str">
        <f t="shared" si="21"/>
        <v>1-1-1</v>
      </c>
      <c r="BF65" s="15">
        <f t="shared" si="22"/>
        <v>100</v>
      </c>
      <c r="BG65" s="1">
        <f t="shared" si="23"/>
        <v>100</v>
      </c>
      <c r="BH65" s="1">
        <f t="shared" si="24"/>
        <v>100</v>
      </c>
      <c r="BI65" s="16" t="str">
        <f t="shared" si="25"/>
        <v>100-100-100</v>
      </c>
      <c r="BJ65" s="1">
        <f t="shared" si="26"/>
        <v>2.0198999999999998</v>
      </c>
      <c r="BK65" s="1" t="str">
        <f t="shared" si="27"/>
        <v>NA</v>
      </c>
      <c r="BL65" s="1">
        <f t="shared" si="28"/>
        <v>2.0198999999999998</v>
      </c>
      <c r="BM65" s="16" t="str">
        <f t="shared" si="29"/>
        <v>2.0199-NA-2.0199</v>
      </c>
      <c r="BN65" s="1">
        <f t="shared" si="30"/>
        <v>2</v>
      </c>
      <c r="BO65" s="1" t="str">
        <f t="shared" si="31"/>
        <v>NA</v>
      </c>
      <c r="BP65" s="1">
        <f t="shared" si="32"/>
        <v>2</v>
      </c>
      <c r="BQ65" s="16" t="str">
        <f t="shared" si="33"/>
        <v>2-NA-2</v>
      </c>
      <c r="BR65" s="1"/>
      <c r="BS65" s="1"/>
      <c r="BT65" s="1"/>
      <c r="BU65" s="1"/>
    </row>
    <row r="66" spans="1:73" x14ac:dyDescent="0.3">
      <c r="A66" t="str">
        <f t="shared" si="2"/>
        <v>21-3</v>
      </c>
      <c r="B66" s="21">
        <v>63</v>
      </c>
      <c r="C66" s="21">
        <v>2</v>
      </c>
      <c r="D66" s="21">
        <v>516</v>
      </c>
      <c r="E66" s="21">
        <v>1</v>
      </c>
      <c r="F66" s="21">
        <v>21</v>
      </c>
      <c r="G66" s="21">
        <v>3</v>
      </c>
      <c r="H66" s="21">
        <v>1</v>
      </c>
      <c r="J66" t="str">
        <f t="shared" si="3"/>
        <v>21-3</v>
      </c>
      <c r="K66" s="21">
        <v>63</v>
      </c>
      <c r="L66" s="21">
        <v>2</v>
      </c>
      <c r="M66" s="21">
        <v>821</v>
      </c>
      <c r="N66" s="21">
        <v>3</v>
      </c>
      <c r="O66" s="21">
        <v>21</v>
      </c>
      <c r="P66" s="21">
        <v>3</v>
      </c>
      <c r="Q66" s="26">
        <v>0.98667819999999995</v>
      </c>
      <c r="S66" t="str">
        <f t="shared" si="0"/>
        <v>16-3</v>
      </c>
      <c r="T66" s="23">
        <v>162</v>
      </c>
      <c r="U66" s="23">
        <v>16</v>
      </c>
      <c r="V66" s="23">
        <v>3</v>
      </c>
      <c r="W66" s="23">
        <v>670</v>
      </c>
      <c r="Y66" t="str">
        <f t="shared" si="1"/>
        <v>41-3</v>
      </c>
      <c r="Z66" s="23">
        <v>958</v>
      </c>
      <c r="AA66" s="23">
        <v>41</v>
      </c>
      <c r="AB66" s="23">
        <v>3</v>
      </c>
      <c r="AC66" s="23">
        <v>7.9378000000000002</v>
      </c>
      <c r="AD66">
        <f t="shared" si="4"/>
        <v>7.9378000000000002</v>
      </c>
      <c r="AF66" t="str">
        <f t="shared" si="5"/>
        <v>56-2</v>
      </c>
      <c r="AG66" s="23">
        <v>770</v>
      </c>
      <c r="AH66" s="23">
        <v>2</v>
      </c>
      <c r="AI66" s="23">
        <v>56</v>
      </c>
      <c r="AJ66" s="23">
        <v>3</v>
      </c>
      <c r="AK66" s="23">
        <v>56</v>
      </c>
      <c r="AL66" s="23">
        <v>2</v>
      </c>
      <c r="AO66" s="32">
        <v>63</v>
      </c>
      <c r="AP66" s="1">
        <f t="shared" si="6"/>
        <v>1</v>
      </c>
      <c r="AQ66" s="1">
        <f t="shared" si="7"/>
        <v>0</v>
      </c>
      <c r="AR66" s="1">
        <f t="shared" si="8"/>
        <v>2648</v>
      </c>
      <c r="AS66" s="1" t="str">
        <f t="shared" si="9"/>
        <v>1-0-2648</v>
      </c>
      <c r="AT66" s="15">
        <f t="shared" si="10"/>
        <v>1</v>
      </c>
      <c r="AU66" s="1">
        <f t="shared" si="11"/>
        <v>0</v>
      </c>
      <c r="AV66" s="1">
        <f t="shared" si="12"/>
        <v>3016</v>
      </c>
      <c r="AW66" s="1" t="str">
        <f t="shared" si="13"/>
        <v>1-0-3016</v>
      </c>
      <c r="AX66" s="15">
        <f t="shared" si="14"/>
        <v>1</v>
      </c>
      <c r="AY66" s="1">
        <f t="shared" si="15"/>
        <v>1</v>
      </c>
      <c r="AZ66" s="1">
        <f t="shared" si="16"/>
        <v>1</v>
      </c>
      <c r="BA66" s="1" t="str">
        <f t="shared" si="17"/>
        <v>1-1-1</v>
      </c>
      <c r="BB66" s="15">
        <f t="shared" si="18"/>
        <v>1</v>
      </c>
      <c r="BC66" s="1">
        <f t="shared" si="19"/>
        <v>1</v>
      </c>
      <c r="BD66" s="1">
        <f t="shared" si="20"/>
        <v>1</v>
      </c>
      <c r="BE66" s="1" t="str">
        <f t="shared" si="21"/>
        <v>1-1-1</v>
      </c>
      <c r="BF66" s="15">
        <f t="shared" si="22"/>
        <v>100</v>
      </c>
      <c r="BG66" s="1">
        <f t="shared" si="23"/>
        <v>100</v>
      </c>
      <c r="BH66" s="1">
        <f t="shared" si="24"/>
        <v>100</v>
      </c>
      <c r="BI66" s="16" t="str">
        <f t="shared" si="25"/>
        <v>100-100-100</v>
      </c>
      <c r="BJ66" s="1" t="str">
        <f t="shared" si="26"/>
        <v>NA</v>
      </c>
      <c r="BK66" s="1" t="str">
        <f t="shared" si="27"/>
        <v>NA</v>
      </c>
      <c r="BL66" s="1" t="str">
        <f t="shared" si="28"/>
        <v>NA</v>
      </c>
      <c r="BM66" s="16" t="str">
        <f t="shared" si="29"/>
        <v>NA-NA-NA</v>
      </c>
      <c r="BN66" s="1">
        <f t="shared" si="30"/>
        <v>2</v>
      </c>
      <c r="BO66" s="1" t="str">
        <f t="shared" si="31"/>
        <v>NA</v>
      </c>
      <c r="BP66" s="1" t="str">
        <f t="shared" si="32"/>
        <v>NA</v>
      </c>
      <c r="BQ66" s="16" t="str">
        <f t="shared" si="33"/>
        <v>2-NA-NA</v>
      </c>
      <c r="BR66" s="1"/>
      <c r="BS66" s="1"/>
      <c r="BT66" s="1"/>
      <c r="BU66" s="1"/>
    </row>
    <row r="67" spans="1:73" x14ac:dyDescent="0.3">
      <c r="A67" t="str">
        <f t="shared" si="2"/>
        <v>22-1</v>
      </c>
      <c r="B67" s="21">
        <v>64</v>
      </c>
      <c r="C67" s="21">
        <v>2</v>
      </c>
      <c r="D67" s="21">
        <v>0</v>
      </c>
      <c r="E67" s="21">
        <v>1</v>
      </c>
      <c r="F67" s="21">
        <v>22</v>
      </c>
      <c r="G67" s="21">
        <v>1</v>
      </c>
      <c r="H67" s="21">
        <v>1</v>
      </c>
      <c r="J67" t="str">
        <f t="shared" si="3"/>
        <v>22-1</v>
      </c>
      <c r="K67" s="21">
        <v>64</v>
      </c>
      <c r="L67" s="21">
        <v>2</v>
      </c>
      <c r="M67" s="21">
        <v>0</v>
      </c>
      <c r="N67" s="21">
        <v>2</v>
      </c>
      <c r="O67" s="21">
        <v>22</v>
      </c>
      <c r="P67" s="21">
        <v>1</v>
      </c>
      <c r="Q67" s="26">
        <v>1</v>
      </c>
      <c r="S67" t="str">
        <f t="shared" si="0"/>
        <v>16-4</v>
      </c>
      <c r="T67" s="23">
        <v>235</v>
      </c>
      <c r="U67" s="23">
        <v>16</v>
      </c>
      <c r="V67" s="23">
        <v>4</v>
      </c>
      <c r="W67" s="23">
        <v>670</v>
      </c>
      <c r="Y67" t="str">
        <f t="shared" si="1"/>
        <v>42-1</v>
      </c>
      <c r="Z67" s="23">
        <v>959</v>
      </c>
      <c r="AA67" s="23">
        <v>42</v>
      </c>
      <c r="AB67" s="23">
        <v>1</v>
      </c>
      <c r="AC67" s="23">
        <v>2.1848000000000001</v>
      </c>
      <c r="AD67">
        <f t="shared" si="4"/>
        <v>2.1848000000000001</v>
      </c>
      <c r="AF67" t="str">
        <f t="shared" si="5"/>
        <v>58-1</v>
      </c>
      <c r="AG67" s="23">
        <v>771</v>
      </c>
      <c r="AH67" s="23">
        <v>2</v>
      </c>
      <c r="AI67" s="23">
        <v>56</v>
      </c>
      <c r="AJ67" s="23">
        <v>1</v>
      </c>
      <c r="AK67" s="23">
        <v>58</v>
      </c>
      <c r="AL67" s="23">
        <v>1</v>
      </c>
      <c r="AO67" s="32">
        <v>64</v>
      </c>
      <c r="AP67" s="1">
        <f t="shared" si="6"/>
        <v>425</v>
      </c>
      <c r="AQ67" s="1">
        <f t="shared" si="7"/>
        <v>1</v>
      </c>
      <c r="AR67" s="1">
        <f t="shared" si="8"/>
        <v>785</v>
      </c>
      <c r="AS67" s="1" t="str">
        <f t="shared" si="9"/>
        <v>425-1-785</v>
      </c>
      <c r="AT67" s="15">
        <f t="shared" si="10"/>
        <v>614</v>
      </c>
      <c r="AU67" s="1">
        <f t="shared" si="11"/>
        <v>0</v>
      </c>
      <c r="AV67" s="1">
        <f t="shared" si="12"/>
        <v>1181</v>
      </c>
      <c r="AW67" s="1" t="str">
        <f t="shared" si="13"/>
        <v>614-0-1181</v>
      </c>
      <c r="AX67" s="15">
        <f t="shared" si="14"/>
        <v>1</v>
      </c>
      <c r="AY67" s="1">
        <f t="shared" si="15"/>
        <v>1</v>
      </c>
      <c r="AZ67" s="1">
        <f t="shared" si="16"/>
        <v>1</v>
      </c>
      <c r="BA67" s="1" t="str">
        <f t="shared" si="17"/>
        <v>1-1-1</v>
      </c>
      <c r="BB67" s="15">
        <f t="shared" si="18"/>
        <v>1</v>
      </c>
      <c r="BC67" s="1">
        <f t="shared" si="19"/>
        <v>1</v>
      </c>
      <c r="BD67" s="1">
        <f t="shared" si="20"/>
        <v>1</v>
      </c>
      <c r="BE67" s="1" t="str">
        <f t="shared" si="21"/>
        <v>1-1-1</v>
      </c>
      <c r="BF67" s="15">
        <f t="shared" si="22"/>
        <v>480</v>
      </c>
      <c r="BG67" s="1">
        <f t="shared" si="23"/>
        <v>480</v>
      </c>
      <c r="BH67" s="1">
        <f t="shared" si="24"/>
        <v>480</v>
      </c>
      <c r="BI67" s="16" t="str">
        <f t="shared" si="25"/>
        <v>480-480-480</v>
      </c>
      <c r="BJ67" s="1">
        <f t="shared" si="26"/>
        <v>1.0865</v>
      </c>
      <c r="BK67" s="1">
        <f t="shared" si="27"/>
        <v>1.0865</v>
      </c>
      <c r="BL67" s="1">
        <f t="shared" si="28"/>
        <v>1.7111000000000001</v>
      </c>
      <c r="BM67" s="16" t="str">
        <f t="shared" si="29"/>
        <v>1.0865-1.0865-1.7111</v>
      </c>
      <c r="BN67" s="1" t="str">
        <f t="shared" si="30"/>
        <v>NA</v>
      </c>
      <c r="BO67" s="1">
        <f t="shared" si="31"/>
        <v>2</v>
      </c>
      <c r="BP67" s="1">
        <f t="shared" si="32"/>
        <v>2</v>
      </c>
      <c r="BQ67" s="16" t="str">
        <f t="shared" si="33"/>
        <v>NA-2-2</v>
      </c>
      <c r="BR67" s="1"/>
      <c r="BS67" s="1"/>
      <c r="BT67" s="1"/>
      <c r="BU67" s="1"/>
    </row>
    <row r="68" spans="1:73" x14ac:dyDescent="0.3">
      <c r="A68" t="str">
        <f t="shared" si="2"/>
        <v>22-2</v>
      </c>
      <c r="B68" s="21">
        <v>65</v>
      </c>
      <c r="C68" s="21">
        <v>2</v>
      </c>
      <c r="D68" s="21">
        <v>2416</v>
      </c>
      <c r="E68" s="21">
        <v>1</v>
      </c>
      <c r="F68" s="21">
        <v>22</v>
      </c>
      <c r="G68" s="21">
        <v>2</v>
      </c>
      <c r="H68" s="21">
        <v>1</v>
      </c>
      <c r="J68" t="str">
        <f t="shared" si="3"/>
        <v>22-2</v>
      </c>
      <c r="K68" s="21">
        <v>65</v>
      </c>
      <c r="L68" s="21">
        <v>2</v>
      </c>
      <c r="M68" s="21">
        <v>3682</v>
      </c>
      <c r="N68" s="21">
        <v>2</v>
      </c>
      <c r="O68" s="21">
        <v>22</v>
      </c>
      <c r="P68" s="21">
        <v>2</v>
      </c>
      <c r="Q68" s="26">
        <v>1</v>
      </c>
      <c r="S68" t="str">
        <f t="shared" ref="S68:S131" si="34">U68&amp;"-"&amp;V68</f>
        <v>17-1</v>
      </c>
      <c r="T68" s="23">
        <v>17</v>
      </c>
      <c r="U68" s="23">
        <v>17</v>
      </c>
      <c r="V68" s="23">
        <v>1</v>
      </c>
      <c r="W68" s="23">
        <v>520</v>
      </c>
      <c r="Y68" t="str">
        <f t="shared" ref="Y68:Y96" si="35">AA68&amp;"-"&amp;AB68</f>
        <v>42-2</v>
      </c>
      <c r="Z68" s="23">
        <v>960</v>
      </c>
      <c r="AA68" s="23">
        <v>42</v>
      </c>
      <c r="AB68" s="23">
        <v>2</v>
      </c>
      <c r="AC68" s="23">
        <v>0.82579999999999998</v>
      </c>
      <c r="AD68">
        <f t="shared" si="4"/>
        <v>0.82579999999999998</v>
      </c>
      <c r="AF68" t="str">
        <f t="shared" si="5"/>
        <v>58-3</v>
      </c>
      <c r="AG68" s="23">
        <v>772</v>
      </c>
      <c r="AH68" s="23">
        <v>2</v>
      </c>
      <c r="AI68" s="23">
        <v>56</v>
      </c>
      <c r="AJ68" s="23">
        <v>3</v>
      </c>
      <c r="AK68" s="23">
        <v>58</v>
      </c>
      <c r="AL68" s="23">
        <v>3</v>
      </c>
      <c r="AO68" s="32">
        <v>65</v>
      </c>
      <c r="AP68" s="1">
        <f t="shared" si="6"/>
        <v>1</v>
      </c>
      <c r="AQ68" s="1">
        <f t="shared" si="7"/>
        <v>0</v>
      </c>
      <c r="AR68" s="1">
        <f t="shared" si="8"/>
        <v>2694</v>
      </c>
      <c r="AS68" s="1" t="str">
        <f t="shared" si="9"/>
        <v>1-0-2694</v>
      </c>
      <c r="AT68" s="15">
        <f t="shared" si="10"/>
        <v>1</v>
      </c>
      <c r="AU68" s="1">
        <f t="shared" si="11"/>
        <v>0</v>
      </c>
      <c r="AV68" s="1">
        <f t="shared" si="12"/>
        <v>3060</v>
      </c>
      <c r="AW68" s="1" t="str">
        <f t="shared" si="13"/>
        <v>1-0-3060</v>
      </c>
      <c r="AX68" s="15">
        <f t="shared" si="14"/>
        <v>1</v>
      </c>
      <c r="AY68" s="1">
        <f t="shared" si="15"/>
        <v>1</v>
      </c>
      <c r="AZ68" s="1">
        <f t="shared" si="16"/>
        <v>1</v>
      </c>
      <c r="BA68" s="1" t="str">
        <f t="shared" si="17"/>
        <v>1-1-1</v>
      </c>
      <c r="BB68" s="15">
        <f t="shared" si="18"/>
        <v>1</v>
      </c>
      <c r="BC68" s="1">
        <f t="shared" si="19"/>
        <v>1</v>
      </c>
      <c r="BD68" s="1">
        <f t="shared" si="20"/>
        <v>1</v>
      </c>
      <c r="BE68" s="1" t="str">
        <f t="shared" si="21"/>
        <v>1-1-1</v>
      </c>
      <c r="BF68" s="15">
        <f t="shared" si="22"/>
        <v>100</v>
      </c>
      <c r="BG68" s="1">
        <f t="shared" si="23"/>
        <v>100</v>
      </c>
      <c r="BH68" s="1">
        <f t="shared" si="24"/>
        <v>100</v>
      </c>
      <c r="BI68" s="16" t="str">
        <f t="shared" si="25"/>
        <v>100-100-100</v>
      </c>
      <c r="BJ68" s="1" t="str">
        <f t="shared" si="26"/>
        <v>NA</v>
      </c>
      <c r="BK68" s="1" t="str">
        <f t="shared" si="27"/>
        <v>NA</v>
      </c>
      <c r="BL68" s="1" t="str">
        <f t="shared" si="28"/>
        <v>NA</v>
      </c>
      <c r="BM68" s="16" t="str">
        <f t="shared" si="29"/>
        <v>NA-NA-NA</v>
      </c>
      <c r="BN68" s="1">
        <f t="shared" si="30"/>
        <v>2</v>
      </c>
      <c r="BO68" s="1" t="str">
        <f t="shared" si="31"/>
        <v>NA</v>
      </c>
      <c r="BP68" s="1" t="str">
        <f t="shared" si="32"/>
        <v>NA</v>
      </c>
      <c r="BQ68" s="16" t="str">
        <f t="shared" si="33"/>
        <v>2-NA-NA</v>
      </c>
      <c r="BR68" s="1"/>
      <c r="BS68" s="1"/>
      <c r="BT68" s="1"/>
      <c r="BU68" s="1"/>
    </row>
    <row r="69" spans="1:73" x14ac:dyDescent="0.3">
      <c r="A69" t="str">
        <f t="shared" ref="A69:A132" si="36">F69&amp;"-"&amp;G69</f>
        <v>22-3</v>
      </c>
      <c r="B69" s="21">
        <v>66</v>
      </c>
      <c r="C69" s="21">
        <v>2</v>
      </c>
      <c r="D69" s="21">
        <v>6946</v>
      </c>
      <c r="E69" s="21">
        <v>1</v>
      </c>
      <c r="F69" s="21">
        <v>22</v>
      </c>
      <c r="G69" s="21">
        <v>3</v>
      </c>
      <c r="H69" s="21">
        <v>1</v>
      </c>
      <c r="J69" t="str">
        <f t="shared" ref="J69:J132" si="37">O69&amp;"-"&amp;P69</f>
        <v>22-3</v>
      </c>
      <c r="K69" s="21">
        <v>66</v>
      </c>
      <c r="L69" s="21">
        <v>2</v>
      </c>
      <c r="M69" s="21">
        <v>11457</v>
      </c>
      <c r="N69" s="21">
        <v>2</v>
      </c>
      <c r="O69" s="21">
        <v>22</v>
      </c>
      <c r="P69" s="21">
        <v>3</v>
      </c>
      <c r="Q69" s="26">
        <v>1</v>
      </c>
      <c r="S69" t="str">
        <f t="shared" si="34"/>
        <v>17-2</v>
      </c>
      <c r="T69" s="23">
        <v>90</v>
      </c>
      <c r="U69" s="23">
        <v>17</v>
      </c>
      <c r="V69" s="23">
        <v>2</v>
      </c>
      <c r="W69" s="23">
        <v>570</v>
      </c>
      <c r="Y69" t="str">
        <f t="shared" si="35"/>
        <v>42-3</v>
      </c>
      <c r="Z69" s="23">
        <v>961</v>
      </c>
      <c r="AA69" s="23">
        <v>42</v>
      </c>
      <c r="AB69" s="23">
        <v>3</v>
      </c>
      <c r="AC69" s="23">
        <v>0.82579999999999998</v>
      </c>
      <c r="AD69">
        <f t="shared" ref="AD69:AD96" si="38">ROUND(AC69,4)</f>
        <v>0.82579999999999998</v>
      </c>
      <c r="AF69" t="str">
        <f t="shared" ref="AF69:AF93" si="39">AK69&amp;"-"&amp;AL69</f>
        <v>59-1</v>
      </c>
      <c r="AG69" s="23">
        <v>773</v>
      </c>
      <c r="AH69" s="23">
        <v>2</v>
      </c>
      <c r="AI69" s="23">
        <v>56</v>
      </c>
      <c r="AJ69" s="23">
        <v>1</v>
      </c>
      <c r="AK69" s="23">
        <v>59</v>
      </c>
      <c r="AL69" s="23">
        <v>1</v>
      </c>
      <c r="AO69" s="32">
        <v>66</v>
      </c>
      <c r="AP69" s="1">
        <f t="shared" ref="AP69:AP76" si="40">ROUND(VLOOKUP($AO69&amp;"-"&amp;"1", $A$4:$H$298,4,FALSE),0)</f>
        <v>1</v>
      </c>
      <c r="AQ69" s="1">
        <f t="shared" ref="AQ69:AQ76" si="41">ROUND(VLOOKUP($AO69&amp;"-"&amp;"2", $A$4:$H$298,4,FALSE),0)</f>
        <v>0</v>
      </c>
      <c r="AR69" s="1">
        <f t="shared" ref="AR69:AR76" si="42">ROUND(VLOOKUP($AO69&amp;"-"&amp;"3", $A$4:$H$298,4,FALSE),0)</f>
        <v>2694</v>
      </c>
      <c r="AS69" s="1" t="str">
        <f t="shared" ref="AS69:AS76" si="43">AP69&amp;"-"&amp;AQ69&amp;"-"&amp;AR69</f>
        <v>1-0-2694</v>
      </c>
      <c r="AT69" s="15">
        <f t="shared" ref="AT69:AT76" si="44">ROUND(VLOOKUP($AO69&amp;"-"&amp;"1", $J$4:$Q$298,4,FALSE),0)</f>
        <v>1</v>
      </c>
      <c r="AU69" s="1">
        <f t="shared" ref="AU69:AU76" si="45">ROUND(VLOOKUP($AO69&amp;"-"&amp;"2", $J$4:$Q$298,4,FALSE),0)</f>
        <v>0</v>
      </c>
      <c r="AV69" s="1">
        <f t="shared" ref="AV69:AV76" si="46">ROUND(VLOOKUP($AO69&amp;"-"&amp;"3", $J$4:$Q$298,4,FALSE),0)</f>
        <v>3060</v>
      </c>
      <c r="AW69" s="1" t="str">
        <f t="shared" ref="AW69:AW76" si="47">AT69&amp;"-"&amp;AU69&amp;"-"&amp;AV69</f>
        <v>1-0-3060</v>
      </c>
      <c r="AX69" s="15">
        <f t="shared" ref="AX69:AX76" si="48">ROUND(VLOOKUP($AO69&amp;"-"&amp;"1", $A$4:$H$298,8,FALSE),3)</f>
        <v>1</v>
      </c>
      <c r="AY69" s="1">
        <f t="shared" ref="AY69:AY76" si="49">ROUND(VLOOKUP($AO69&amp;"-"&amp;"2", $A$4:$H$298,8,FALSE),3)</f>
        <v>1</v>
      </c>
      <c r="AZ69" s="1">
        <f t="shared" ref="AZ69:AZ76" si="50">ROUND(VLOOKUP($AO69&amp;"-"&amp;"3", $A$4:$H$298,8,FALSE),3)</f>
        <v>1</v>
      </c>
      <c r="BA69" s="1" t="str">
        <f t="shared" ref="BA69:BA76" si="51">AX69&amp;"-"&amp;AY69&amp;"-"&amp;AZ69</f>
        <v>1-1-1</v>
      </c>
      <c r="BB69" s="15">
        <f t="shared" ref="BB69:BB76" si="52">ROUND(VLOOKUP($AO69&amp;"-"&amp;"1", $J$4:$Q$298,8,FALSE),3)</f>
        <v>1</v>
      </c>
      <c r="BC69" s="1">
        <f t="shared" ref="BC69:BC76" si="53">ROUND(VLOOKUP($AO69&amp;"-"&amp;"2", $J$4:$Q$298,8,FALSE),3)</f>
        <v>1</v>
      </c>
      <c r="BD69" s="1">
        <f t="shared" ref="BD69:BD76" si="54">ROUND(VLOOKUP($AO69&amp;"-"&amp;"3", $J$4:$Q$298,8,FALSE),3)</f>
        <v>1</v>
      </c>
      <c r="BE69" s="1" t="str">
        <f t="shared" ref="BE69:BE76" si="55">BB69&amp;"-"&amp;BC69&amp;"-"&amp;BD69</f>
        <v>1-1-1</v>
      </c>
      <c r="BF69" s="15">
        <f t="shared" ref="BF69:BF76" si="56">VLOOKUP($AO69&amp;"-"&amp;"1", $S$4:$W$298,5,FALSE)</f>
        <v>100</v>
      </c>
      <c r="BG69" s="1">
        <f t="shared" ref="BG69:BG76" si="57">VLOOKUP($AO69&amp;"-"&amp;"2", $S$4:$W$298,5,FALSE)</f>
        <v>100</v>
      </c>
      <c r="BH69" s="1">
        <f t="shared" ref="BH69:BH76" si="58">VLOOKUP($AO69&amp;"-"&amp;"3", $S$4:$W$298,5,FALSE)</f>
        <v>100</v>
      </c>
      <c r="BI69" s="16" t="str">
        <f t="shared" ref="BI69:BI76" si="59">BF69&amp;"-"&amp;BG69&amp;"-"&amp;BH69</f>
        <v>100-100-100</v>
      </c>
      <c r="BJ69" s="1" t="str">
        <f t="shared" ref="BJ69:BJ76" si="60">IFERROR(IF(LEN(VLOOKUP($AO69&amp;"-"&amp;"1", $Y$4:$AC$298,5,FALSE))=0,"NA",VLOOKUP($AO69&amp;"-"&amp;"1", $Y$4:$AC$298,5,FALSE)),"NA")</f>
        <v>NA</v>
      </c>
      <c r="BK69" s="1" t="str">
        <f t="shared" ref="BK69:BK76" si="61">IFERROR(IF(LEN(VLOOKUP($AO69&amp;"-"&amp;"2", $Y$4:$AC$298,5,FALSE))=0,"NA",VLOOKUP($AO69&amp;"-"&amp;"2", $Y$4:$AC$298,5,FALSE)),"NA")</f>
        <v>NA</v>
      </c>
      <c r="BL69" s="1" t="str">
        <f t="shared" ref="BL69:BL76" si="62">IFERROR(IF(LEN(VLOOKUP($AO69&amp;"-"&amp;"3", $Y$4:$AC$298,5,FALSE))=0,"NA",VLOOKUP($AO69&amp;"-"&amp;"3", $Y$4:$AC$298,5,FALSE)),"NA")</f>
        <v>NA</v>
      </c>
      <c r="BM69" s="16" t="str">
        <f t="shared" ref="BM69:BM76" si="63">BJ69&amp;"-"&amp;BK69&amp;"-"&amp;BL69</f>
        <v>NA-NA-NA</v>
      </c>
      <c r="BN69" s="1">
        <f t="shared" ref="BN69:BN76" si="64">IFERROR(IF(LEN(VLOOKUP($AO69&amp;"-"&amp;"1", $AF$4:$AL$298,3,FALSE))=0,"NA",VLOOKUP($AO69&amp;"-"&amp;"1", $AF$4:$AL$298,3,FALSE)),"NA")</f>
        <v>2</v>
      </c>
      <c r="BO69" s="1" t="str">
        <f t="shared" ref="BO69:BO76" si="65">IFERROR(IF(LEN(VLOOKUP($AO69&amp;"-"&amp;"2", $AF$4:$AL$298,3,FALSE))=0,"NA",VLOOKUP($AO69&amp;"-"&amp;"2", $AF$4:$AL$298,3,FALSE)),"NA")</f>
        <v>NA</v>
      </c>
      <c r="BP69" s="1">
        <f t="shared" ref="BP69:BP76" si="66">IFERROR(IF(LEN(VLOOKUP($AO69&amp;"-"&amp;"3", $AF$4:$AL$298,3,FALSE))=0,"NA",VLOOKUP($AO69&amp;"-"&amp;"3", $AF$4:$AL$298,3,FALSE)),"NA")</f>
        <v>2</v>
      </c>
      <c r="BQ69" s="16" t="str">
        <f t="shared" ref="BQ69:BQ76" si="67">BN69&amp;"-"&amp;BO69&amp;"-"&amp;BP69</f>
        <v>2-NA-2</v>
      </c>
      <c r="BR69" s="1"/>
      <c r="BS69" s="1"/>
      <c r="BT69" s="1"/>
      <c r="BU69" s="1"/>
    </row>
    <row r="70" spans="1:73" x14ac:dyDescent="0.3">
      <c r="A70" t="str">
        <f t="shared" si="36"/>
        <v>23-1</v>
      </c>
      <c r="B70" s="21">
        <v>67</v>
      </c>
      <c r="C70" s="21">
        <v>2</v>
      </c>
      <c r="D70" s="21">
        <v>0</v>
      </c>
      <c r="E70" s="21">
        <v>1</v>
      </c>
      <c r="F70" s="21">
        <v>23</v>
      </c>
      <c r="G70" s="21">
        <v>1</v>
      </c>
      <c r="H70" s="21">
        <v>1</v>
      </c>
      <c r="J70" t="str">
        <f t="shared" si="37"/>
        <v>23-1</v>
      </c>
      <c r="K70" s="21">
        <v>67</v>
      </c>
      <c r="L70" s="21">
        <v>2</v>
      </c>
      <c r="M70" s="21">
        <v>0</v>
      </c>
      <c r="N70" s="21">
        <v>1</v>
      </c>
      <c r="O70" s="21">
        <v>23</v>
      </c>
      <c r="P70" s="21">
        <v>1</v>
      </c>
      <c r="Q70" s="26">
        <v>1</v>
      </c>
      <c r="S70" t="str">
        <f t="shared" si="34"/>
        <v>17-3</v>
      </c>
      <c r="T70" s="23">
        <v>163</v>
      </c>
      <c r="U70" s="23">
        <v>17</v>
      </c>
      <c r="V70" s="23">
        <v>3</v>
      </c>
      <c r="W70" s="23">
        <v>570</v>
      </c>
      <c r="Y70" t="str">
        <f t="shared" si="35"/>
        <v>45-1</v>
      </c>
      <c r="Z70" s="23">
        <v>962</v>
      </c>
      <c r="AA70" s="23">
        <v>45</v>
      </c>
      <c r="AB70" s="23">
        <v>1</v>
      </c>
      <c r="AC70" s="23">
        <v>2.3938999999999999</v>
      </c>
      <c r="AD70">
        <f t="shared" si="38"/>
        <v>2.3938999999999999</v>
      </c>
      <c r="AF70" t="str">
        <f t="shared" si="39"/>
        <v>59-3</v>
      </c>
      <c r="AG70" s="23">
        <v>774</v>
      </c>
      <c r="AH70" s="23">
        <v>2</v>
      </c>
      <c r="AI70" s="23">
        <v>56</v>
      </c>
      <c r="AJ70" s="23">
        <v>3</v>
      </c>
      <c r="AK70" s="23">
        <v>59</v>
      </c>
      <c r="AL70" s="23">
        <v>3</v>
      </c>
      <c r="AO70" s="32">
        <v>67</v>
      </c>
      <c r="AP70" s="1">
        <f t="shared" si="40"/>
        <v>107</v>
      </c>
      <c r="AQ70" s="1">
        <f t="shared" si="41"/>
        <v>202</v>
      </c>
      <c r="AR70" s="1">
        <f t="shared" si="42"/>
        <v>1147</v>
      </c>
      <c r="AS70" s="1" t="str">
        <f t="shared" si="43"/>
        <v>107-202-1147</v>
      </c>
      <c r="AT70" s="15">
        <f t="shared" si="44"/>
        <v>136</v>
      </c>
      <c r="AU70" s="1">
        <f t="shared" si="45"/>
        <v>257</v>
      </c>
      <c r="AV70" s="1">
        <f t="shared" si="46"/>
        <v>1480</v>
      </c>
      <c r="AW70" s="1" t="str">
        <f t="shared" si="47"/>
        <v>136-257-1480</v>
      </c>
      <c r="AX70" s="15">
        <f t="shared" si="48"/>
        <v>1</v>
      </c>
      <c r="AY70" s="1">
        <f t="shared" si="49"/>
        <v>1</v>
      </c>
      <c r="AZ70" s="1">
        <f t="shared" si="50"/>
        <v>1</v>
      </c>
      <c r="BA70" s="1" t="str">
        <f t="shared" si="51"/>
        <v>1-1-1</v>
      </c>
      <c r="BB70" s="15">
        <f t="shared" si="52"/>
        <v>1</v>
      </c>
      <c r="BC70" s="1">
        <f t="shared" si="53"/>
        <v>1</v>
      </c>
      <c r="BD70" s="1">
        <f t="shared" si="54"/>
        <v>1</v>
      </c>
      <c r="BE70" s="1" t="str">
        <f t="shared" si="55"/>
        <v>1-1-1</v>
      </c>
      <c r="BF70" s="15">
        <f t="shared" si="56"/>
        <v>480</v>
      </c>
      <c r="BG70" s="1">
        <f t="shared" si="57"/>
        <v>480</v>
      </c>
      <c r="BH70" s="1">
        <f t="shared" si="58"/>
        <v>480</v>
      </c>
      <c r="BI70" s="16" t="str">
        <f t="shared" si="59"/>
        <v>480-480-480</v>
      </c>
      <c r="BJ70" s="1">
        <f t="shared" si="60"/>
        <v>7.0514000000000001</v>
      </c>
      <c r="BK70" s="1">
        <f t="shared" si="61"/>
        <v>0.34589999999999999</v>
      </c>
      <c r="BL70" s="1">
        <f t="shared" si="62"/>
        <v>0.34589999999999999</v>
      </c>
      <c r="BM70" s="16" t="str">
        <f t="shared" si="63"/>
        <v>7.0514-0.3459-0.3459</v>
      </c>
      <c r="BN70" s="1">
        <f t="shared" si="64"/>
        <v>9</v>
      </c>
      <c r="BO70" s="1">
        <f t="shared" si="65"/>
        <v>9</v>
      </c>
      <c r="BP70" s="1">
        <f t="shared" si="66"/>
        <v>9</v>
      </c>
      <c r="BQ70" s="16" t="str">
        <f t="shared" si="67"/>
        <v>9-9-9</v>
      </c>
      <c r="BR70" s="1"/>
      <c r="BS70" s="1"/>
      <c r="BT70" s="1"/>
      <c r="BU70" s="1"/>
    </row>
    <row r="71" spans="1:73" x14ac:dyDescent="0.3">
      <c r="A71" t="str">
        <f t="shared" si="36"/>
        <v>23-2</v>
      </c>
      <c r="B71" s="21">
        <v>68</v>
      </c>
      <c r="C71" s="21">
        <v>2</v>
      </c>
      <c r="D71" s="21">
        <v>0</v>
      </c>
      <c r="E71" s="21">
        <v>1</v>
      </c>
      <c r="F71" s="21">
        <v>23</v>
      </c>
      <c r="G71" s="21">
        <v>2</v>
      </c>
      <c r="H71" s="21">
        <v>1</v>
      </c>
      <c r="J71" t="str">
        <f t="shared" si="37"/>
        <v>23-2</v>
      </c>
      <c r="K71" s="21">
        <v>68</v>
      </c>
      <c r="L71" s="21">
        <v>2</v>
      </c>
      <c r="M71" s="21">
        <v>0</v>
      </c>
      <c r="N71" s="21">
        <v>1</v>
      </c>
      <c r="O71" s="21">
        <v>23</v>
      </c>
      <c r="P71" s="21">
        <v>2</v>
      </c>
      <c r="Q71" s="26">
        <v>1</v>
      </c>
      <c r="S71" t="str">
        <f t="shared" si="34"/>
        <v>17-4</v>
      </c>
      <c r="T71" s="23">
        <v>236</v>
      </c>
      <c r="U71" s="23">
        <v>17</v>
      </c>
      <c r="V71" s="23">
        <v>4</v>
      </c>
      <c r="W71" s="23">
        <v>520</v>
      </c>
      <c r="Y71" t="str">
        <f t="shared" si="35"/>
        <v>45-2</v>
      </c>
      <c r="Z71" s="23">
        <v>963</v>
      </c>
      <c r="AA71" s="23">
        <v>45</v>
      </c>
      <c r="AB71" s="23">
        <v>2</v>
      </c>
      <c r="AC71" s="23">
        <v>0.5212</v>
      </c>
      <c r="AD71">
        <f t="shared" si="38"/>
        <v>0.5212</v>
      </c>
      <c r="AF71" t="str">
        <f t="shared" si="39"/>
        <v>60-1</v>
      </c>
      <c r="AG71" s="23">
        <v>775</v>
      </c>
      <c r="AH71" s="23">
        <v>2</v>
      </c>
      <c r="AI71" s="23">
        <v>61</v>
      </c>
      <c r="AJ71" s="23">
        <v>3</v>
      </c>
      <c r="AK71" s="23">
        <v>60</v>
      </c>
      <c r="AL71" s="23">
        <v>1</v>
      </c>
      <c r="AO71" s="32">
        <v>68</v>
      </c>
      <c r="AP71" s="1">
        <f t="shared" si="40"/>
        <v>20</v>
      </c>
      <c r="AQ71" s="1">
        <f t="shared" si="41"/>
        <v>0</v>
      </c>
      <c r="AR71" s="1">
        <f t="shared" si="42"/>
        <v>2895</v>
      </c>
      <c r="AS71" s="1" t="str">
        <f t="shared" si="43"/>
        <v>20-0-2895</v>
      </c>
      <c r="AT71" s="15">
        <f t="shared" si="44"/>
        <v>22</v>
      </c>
      <c r="AU71" s="1">
        <f t="shared" si="45"/>
        <v>0</v>
      </c>
      <c r="AV71" s="1">
        <f t="shared" si="46"/>
        <v>3142</v>
      </c>
      <c r="AW71" s="1" t="str">
        <f t="shared" si="47"/>
        <v>22-0-3142</v>
      </c>
      <c r="AX71" s="15">
        <f t="shared" si="48"/>
        <v>1</v>
      </c>
      <c r="AY71" s="1">
        <f t="shared" si="49"/>
        <v>1</v>
      </c>
      <c r="AZ71" s="1">
        <f t="shared" si="50"/>
        <v>1</v>
      </c>
      <c r="BA71" s="1" t="str">
        <f t="shared" si="51"/>
        <v>1-1-1</v>
      </c>
      <c r="BB71" s="15">
        <f t="shared" si="52"/>
        <v>1</v>
      </c>
      <c r="BC71" s="1">
        <f t="shared" si="53"/>
        <v>1</v>
      </c>
      <c r="BD71" s="1">
        <f t="shared" si="54"/>
        <v>1</v>
      </c>
      <c r="BE71" s="1" t="str">
        <f t="shared" si="55"/>
        <v>1-1-1</v>
      </c>
      <c r="BF71" s="15">
        <f t="shared" si="56"/>
        <v>100</v>
      </c>
      <c r="BG71" s="1">
        <f t="shared" si="57"/>
        <v>100</v>
      </c>
      <c r="BH71" s="1">
        <f t="shared" si="58"/>
        <v>100</v>
      </c>
      <c r="BI71" s="16" t="str">
        <f t="shared" si="59"/>
        <v>100-100-100</v>
      </c>
      <c r="BJ71" s="1" t="str">
        <f t="shared" si="60"/>
        <v>NA</v>
      </c>
      <c r="BK71" s="1" t="str">
        <f t="shared" si="61"/>
        <v>NA</v>
      </c>
      <c r="BL71" s="1" t="str">
        <f t="shared" si="62"/>
        <v>NA</v>
      </c>
      <c r="BM71" s="16" t="str">
        <f t="shared" si="63"/>
        <v>NA-NA-NA</v>
      </c>
      <c r="BN71" s="1">
        <f t="shared" si="64"/>
        <v>9</v>
      </c>
      <c r="BO71" s="1" t="str">
        <f t="shared" si="65"/>
        <v>NA</v>
      </c>
      <c r="BP71" s="1">
        <f t="shared" si="66"/>
        <v>9</v>
      </c>
      <c r="BQ71" s="16" t="str">
        <f t="shared" si="67"/>
        <v>9-NA-9</v>
      </c>
      <c r="BR71" s="1"/>
      <c r="BS71" s="1"/>
      <c r="BT71" s="1"/>
      <c r="BU71" s="1"/>
    </row>
    <row r="72" spans="1:73" x14ac:dyDescent="0.3">
      <c r="A72" t="str">
        <f t="shared" si="36"/>
        <v>23-3</v>
      </c>
      <c r="B72" s="21">
        <v>69</v>
      </c>
      <c r="C72" s="21">
        <v>2</v>
      </c>
      <c r="D72" s="21">
        <v>425</v>
      </c>
      <c r="E72" s="21">
        <v>1</v>
      </c>
      <c r="F72" s="21">
        <v>23</v>
      </c>
      <c r="G72" s="21">
        <v>3</v>
      </c>
      <c r="H72" s="21">
        <v>1</v>
      </c>
      <c r="J72" t="str">
        <f t="shared" si="37"/>
        <v>23-3</v>
      </c>
      <c r="K72" s="21">
        <v>69</v>
      </c>
      <c r="L72" s="21">
        <v>2</v>
      </c>
      <c r="M72" s="21">
        <v>1309</v>
      </c>
      <c r="N72" s="21">
        <v>1</v>
      </c>
      <c r="O72" s="21">
        <v>23</v>
      </c>
      <c r="P72" s="21">
        <v>3</v>
      </c>
      <c r="Q72" s="26">
        <v>1</v>
      </c>
      <c r="S72" t="str">
        <f t="shared" si="34"/>
        <v>18-1</v>
      </c>
      <c r="T72" s="23">
        <v>18</v>
      </c>
      <c r="U72" s="23">
        <v>18</v>
      </c>
      <c r="V72" s="23">
        <v>1</v>
      </c>
      <c r="W72" s="23">
        <v>570</v>
      </c>
      <c r="Y72" t="str">
        <f t="shared" si="35"/>
        <v>45-3</v>
      </c>
      <c r="Z72" s="23">
        <v>964</v>
      </c>
      <c r="AA72" s="23">
        <v>45</v>
      </c>
      <c r="AB72" s="23">
        <v>3</v>
      </c>
      <c r="AC72" s="23">
        <v>0.5212</v>
      </c>
      <c r="AD72">
        <f t="shared" si="38"/>
        <v>0.5212</v>
      </c>
      <c r="AF72" t="str">
        <f t="shared" si="39"/>
        <v>60-3</v>
      </c>
      <c r="AG72" s="23">
        <v>776</v>
      </c>
      <c r="AH72" s="23">
        <v>2</v>
      </c>
      <c r="AI72" s="23">
        <v>61</v>
      </c>
      <c r="AJ72" s="23">
        <v>3</v>
      </c>
      <c r="AK72" s="23">
        <v>60</v>
      </c>
      <c r="AL72" s="23">
        <v>3</v>
      </c>
      <c r="AO72" s="32">
        <v>69</v>
      </c>
      <c r="AP72" s="1">
        <f t="shared" si="40"/>
        <v>20</v>
      </c>
      <c r="AQ72" s="1">
        <f t="shared" si="41"/>
        <v>0</v>
      </c>
      <c r="AR72" s="1">
        <f t="shared" si="42"/>
        <v>2895</v>
      </c>
      <c r="AS72" s="1" t="str">
        <f t="shared" si="43"/>
        <v>20-0-2895</v>
      </c>
      <c r="AT72" s="15">
        <f t="shared" si="44"/>
        <v>22</v>
      </c>
      <c r="AU72" s="1">
        <f t="shared" si="45"/>
        <v>0</v>
      </c>
      <c r="AV72" s="1">
        <f t="shared" si="46"/>
        <v>3142</v>
      </c>
      <c r="AW72" s="1" t="str">
        <f t="shared" si="47"/>
        <v>22-0-3142</v>
      </c>
      <c r="AX72" s="15">
        <f t="shared" si="48"/>
        <v>1</v>
      </c>
      <c r="AY72" s="1">
        <f t="shared" si="49"/>
        <v>1</v>
      </c>
      <c r="AZ72" s="1">
        <f t="shared" si="50"/>
        <v>1</v>
      </c>
      <c r="BA72" s="1" t="str">
        <f t="shared" si="51"/>
        <v>1-1-1</v>
      </c>
      <c r="BB72" s="15">
        <f t="shared" si="52"/>
        <v>1</v>
      </c>
      <c r="BC72" s="1">
        <f t="shared" si="53"/>
        <v>1</v>
      </c>
      <c r="BD72" s="1">
        <f t="shared" si="54"/>
        <v>1</v>
      </c>
      <c r="BE72" s="1" t="str">
        <f t="shared" si="55"/>
        <v>1-1-1</v>
      </c>
      <c r="BF72" s="15">
        <f t="shared" si="56"/>
        <v>100</v>
      </c>
      <c r="BG72" s="1">
        <f t="shared" si="57"/>
        <v>100</v>
      </c>
      <c r="BH72" s="1">
        <f t="shared" si="58"/>
        <v>100</v>
      </c>
      <c r="BI72" s="16" t="str">
        <f t="shared" si="59"/>
        <v>100-100-100</v>
      </c>
      <c r="BJ72" s="1" t="str">
        <f t="shared" si="60"/>
        <v>NA</v>
      </c>
      <c r="BK72" s="1" t="str">
        <f t="shared" si="61"/>
        <v>NA</v>
      </c>
      <c r="BL72" s="1" t="str">
        <f t="shared" si="62"/>
        <v>NA</v>
      </c>
      <c r="BM72" s="16" t="str">
        <f t="shared" si="63"/>
        <v>NA-NA-NA</v>
      </c>
      <c r="BN72" s="1">
        <f t="shared" si="64"/>
        <v>9</v>
      </c>
      <c r="BO72" s="1" t="str">
        <f t="shared" si="65"/>
        <v>NA</v>
      </c>
      <c r="BP72" s="1">
        <f t="shared" si="66"/>
        <v>9</v>
      </c>
      <c r="BQ72" s="16" t="str">
        <f t="shared" si="67"/>
        <v>9-NA-9</v>
      </c>
      <c r="BR72" s="1"/>
      <c r="BS72" s="1"/>
      <c r="BT72" s="1"/>
      <c r="BU72" s="1"/>
    </row>
    <row r="73" spans="1:73" x14ac:dyDescent="0.3">
      <c r="A73" t="str">
        <f t="shared" si="36"/>
        <v>24-1</v>
      </c>
      <c r="B73" s="21">
        <v>70</v>
      </c>
      <c r="C73" s="21">
        <v>2</v>
      </c>
      <c r="D73" s="21">
        <v>0</v>
      </c>
      <c r="E73" s="21">
        <v>1</v>
      </c>
      <c r="F73" s="21">
        <v>24</v>
      </c>
      <c r="G73" s="21">
        <v>1</v>
      </c>
      <c r="H73" s="21">
        <v>1</v>
      </c>
      <c r="J73" t="str">
        <f t="shared" si="37"/>
        <v>24-1</v>
      </c>
      <c r="K73" s="21">
        <v>70</v>
      </c>
      <c r="L73" s="21">
        <v>2</v>
      </c>
      <c r="M73" s="21">
        <v>0</v>
      </c>
      <c r="N73" s="21">
        <v>1</v>
      </c>
      <c r="O73" s="21">
        <v>24</v>
      </c>
      <c r="P73" s="21">
        <v>1</v>
      </c>
      <c r="Q73" s="26">
        <v>1</v>
      </c>
      <c r="S73" t="str">
        <f t="shared" si="34"/>
        <v>18-2</v>
      </c>
      <c r="T73" s="23">
        <v>91</v>
      </c>
      <c r="U73" s="23">
        <v>18</v>
      </c>
      <c r="V73" s="23">
        <v>2</v>
      </c>
      <c r="W73" s="23">
        <v>570</v>
      </c>
      <c r="Y73" t="str">
        <f t="shared" si="35"/>
        <v>48-2</v>
      </c>
      <c r="Z73" s="23">
        <v>965</v>
      </c>
      <c r="AA73" s="23">
        <v>48</v>
      </c>
      <c r="AB73" s="23">
        <v>2</v>
      </c>
      <c r="AC73" s="23">
        <v>1.1578999999999999</v>
      </c>
      <c r="AD73">
        <f t="shared" si="38"/>
        <v>1.1578999999999999</v>
      </c>
      <c r="AF73" t="str">
        <f t="shared" si="39"/>
        <v>61-1</v>
      </c>
      <c r="AG73" s="23">
        <v>777</v>
      </c>
      <c r="AH73" s="23">
        <v>2</v>
      </c>
      <c r="AI73" s="23">
        <v>61</v>
      </c>
      <c r="AJ73" s="23">
        <v>3</v>
      </c>
      <c r="AK73" s="23">
        <v>61</v>
      </c>
      <c r="AL73" s="23">
        <v>1</v>
      </c>
      <c r="AO73" s="32">
        <v>70</v>
      </c>
      <c r="AP73" s="1">
        <f t="shared" si="40"/>
        <v>11</v>
      </c>
      <c r="AQ73" s="1">
        <f t="shared" si="41"/>
        <v>0</v>
      </c>
      <c r="AR73" s="1">
        <f t="shared" si="42"/>
        <v>2105</v>
      </c>
      <c r="AS73" s="1" t="str">
        <f t="shared" si="43"/>
        <v>11-0-2105</v>
      </c>
      <c r="AT73" s="15">
        <f t="shared" si="44"/>
        <v>12</v>
      </c>
      <c r="AU73" s="1">
        <f t="shared" si="45"/>
        <v>0</v>
      </c>
      <c r="AV73" s="1">
        <f t="shared" si="46"/>
        <v>2188</v>
      </c>
      <c r="AW73" s="1" t="str">
        <f t="shared" si="47"/>
        <v>12-0-2188</v>
      </c>
      <c r="AX73" s="15">
        <f t="shared" si="48"/>
        <v>1</v>
      </c>
      <c r="AY73" s="1">
        <f t="shared" si="49"/>
        <v>1</v>
      </c>
      <c r="AZ73" s="1">
        <f t="shared" si="50"/>
        <v>1</v>
      </c>
      <c r="BA73" s="1" t="str">
        <f t="shared" si="51"/>
        <v>1-1-1</v>
      </c>
      <c r="BB73" s="15">
        <f t="shared" si="52"/>
        <v>1</v>
      </c>
      <c r="BC73" s="1">
        <f t="shared" si="53"/>
        <v>1</v>
      </c>
      <c r="BD73" s="1">
        <f t="shared" si="54"/>
        <v>1</v>
      </c>
      <c r="BE73" s="1" t="str">
        <f t="shared" si="55"/>
        <v>1-1-1</v>
      </c>
      <c r="BF73" s="15">
        <f t="shared" si="56"/>
        <v>100</v>
      </c>
      <c r="BG73" s="1">
        <f t="shared" si="57"/>
        <v>100</v>
      </c>
      <c r="BH73" s="1">
        <f t="shared" si="58"/>
        <v>100</v>
      </c>
      <c r="BI73" s="16" t="str">
        <f t="shared" si="59"/>
        <v>100-100-100</v>
      </c>
      <c r="BJ73" s="1" t="str">
        <f t="shared" si="60"/>
        <v>NA</v>
      </c>
      <c r="BK73" s="1" t="str">
        <f t="shared" si="61"/>
        <v>NA</v>
      </c>
      <c r="BL73" s="1" t="str">
        <f t="shared" si="62"/>
        <v>NA</v>
      </c>
      <c r="BM73" s="16" t="str">
        <f t="shared" si="63"/>
        <v>NA-NA-NA</v>
      </c>
      <c r="BN73" s="1">
        <f t="shared" si="64"/>
        <v>9</v>
      </c>
      <c r="BO73" s="1" t="str">
        <f t="shared" si="65"/>
        <v>NA</v>
      </c>
      <c r="BP73" s="1">
        <f t="shared" si="66"/>
        <v>9</v>
      </c>
      <c r="BQ73" s="16" t="str">
        <f t="shared" si="67"/>
        <v>9-NA-9</v>
      </c>
      <c r="BR73" s="1"/>
      <c r="BS73" s="1"/>
      <c r="BT73" s="1"/>
      <c r="BU73" s="1"/>
    </row>
    <row r="74" spans="1:73" x14ac:dyDescent="0.3">
      <c r="A74" t="str">
        <f t="shared" si="36"/>
        <v>24-2</v>
      </c>
      <c r="B74" s="21">
        <v>71</v>
      </c>
      <c r="C74" s="21">
        <v>2</v>
      </c>
      <c r="D74" s="21">
        <v>0</v>
      </c>
      <c r="E74" s="21">
        <v>1</v>
      </c>
      <c r="F74" s="21">
        <v>24</v>
      </c>
      <c r="G74" s="21">
        <v>2</v>
      </c>
      <c r="H74" s="21">
        <v>1</v>
      </c>
      <c r="J74" t="str">
        <f t="shared" si="37"/>
        <v>24-2</v>
      </c>
      <c r="K74" s="21">
        <v>71</v>
      </c>
      <c r="L74" s="21">
        <v>2</v>
      </c>
      <c r="M74" s="21">
        <v>0</v>
      </c>
      <c r="N74" s="21">
        <v>1</v>
      </c>
      <c r="O74" s="21">
        <v>24</v>
      </c>
      <c r="P74" s="21">
        <v>2</v>
      </c>
      <c r="Q74" s="26">
        <v>1</v>
      </c>
      <c r="S74" t="str">
        <f t="shared" si="34"/>
        <v>18-3</v>
      </c>
      <c r="T74" s="23">
        <v>164</v>
      </c>
      <c r="U74" s="23">
        <v>18</v>
      </c>
      <c r="V74" s="23">
        <v>3</v>
      </c>
      <c r="W74" s="23">
        <v>570</v>
      </c>
      <c r="Y74" t="str">
        <f t="shared" si="35"/>
        <v>48-3</v>
      </c>
      <c r="Z74" s="23">
        <v>966</v>
      </c>
      <c r="AA74" s="23">
        <v>48</v>
      </c>
      <c r="AB74" s="23">
        <v>3</v>
      </c>
      <c r="AC74" s="23">
        <v>1.1578999999999999</v>
      </c>
      <c r="AD74">
        <f t="shared" si="38"/>
        <v>1.1578999999999999</v>
      </c>
      <c r="AF74" t="str">
        <f t="shared" si="39"/>
        <v>62-1</v>
      </c>
      <c r="AG74" s="23">
        <v>778</v>
      </c>
      <c r="AH74" s="23">
        <v>2</v>
      </c>
      <c r="AI74" s="23">
        <v>63</v>
      </c>
      <c r="AJ74" s="23">
        <v>3</v>
      </c>
      <c r="AK74" s="23">
        <v>62</v>
      </c>
      <c r="AL74" s="23">
        <v>1</v>
      </c>
      <c r="AO74" s="32">
        <v>71</v>
      </c>
      <c r="AP74" s="1">
        <f t="shared" si="40"/>
        <v>11</v>
      </c>
      <c r="AQ74" s="1">
        <f t="shared" si="41"/>
        <v>0</v>
      </c>
      <c r="AR74" s="1">
        <f t="shared" si="42"/>
        <v>2105</v>
      </c>
      <c r="AS74" s="1" t="str">
        <f t="shared" si="43"/>
        <v>11-0-2105</v>
      </c>
      <c r="AT74" s="15">
        <f t="shared" si="44"/>
        <v>12</v>
      </c>
      <c r="AU74" s="1">
        <f t="shared" si="45"/>
        <v>0</v>
      </c>
      <c r="AV74" s="1">
        <f t="shared" si="46"/>
        <v>2188</v>
      </c>
      <c r="AW74" s="1" t="str">
        <f t="shared" si="47"/>
        <v>12-0-2188</v>
      </c>
      <c r="AX74" s="15">
        <f t="shared" si="48"/>
        <v>1</v>
      </c>
      <c r="AY74" s="1">
        <f t="shared" si="49"/>
        <v>1</v>
      </c>
      <c r="AZ74" s="1">
        <f t="shared" si="50"/>
        <v>1</v>
      </c>
      <c r="BA74" s="1" t="str">
        <f t="shared" si="51"/>
        <v>1-1-1</v>
      </c>
      <c r="BB74" s="15">
        <f t="shared" si="52"/>
        <v>1</v>
      </c>
      <c r="BC74" s="1">
        <f t="shared" si="53"/>
        <v>1</v>
      </c>
      <c r="BD74" s="1">
        <f t="shared" si="54"/>
        <v>1</v>
      </c>
      <c r="BE74" s="1" t="str">
        <f t="shared" si="55"/>
        <v>1-1-1</v>
      </c>
      <c r="BF74" s="15">
        <f t="shared" si="56"/>
        <v>100</v>
      </c>
      <c r="BG74" s="1">
        <f t="shared" si="57"/>
        <v>100</v>
      </c>
      <c r="BH74" s="1">
        <f t="shared" si="58"/>
        <v>100</v>
      </c>
      <c r="BI74" s="16" t="str">
        <f t="shared" si="59"/>
        <v>100-100-100</v>
      </c>
      <c r="BJ74" s="1" t="str">
        <f t="shared" si="60"/>
        <v>NA</v>
      </c>
      <c r="BK74" s="1" t="str">
        <f t="shared" si="61"/>
        <v>NA</v>
      </c>
      <c r="BL74" s="1" t="str">
        <f t="shared" si="62"/>
        <v>NA</v>
      </c>
      <c r="BM74" s="16" t="str">
        <f t="shared" si="63"/>
        <v>NA-NA-NA</v>
      </c>
      <c r="BN74" s="1">
        <f t="shared" si="64"/>
        <v>9</v>
      </c>
      <c r="BO74" s="1" t="str">
        <f t="shared" si="65"/>
        <v>NA</v>
      </c>
      <c r="BP74" s="1">
        <f t="shared" si="66"/>
        <v>9</v>
      </c>
      <c r="BQ74" s="16" t="str">
        <f t="shared" si="67"/>
        <v>9-NA-9</v>
      </c>
      <c r="BR74" s="1"/>
      <c r="BS74" s="1"/>
      <c r="BT74" s="1"/>
      <c r="BU74" s="1"/>
    </row>
    <row r="75" spans="1:73" x14ac:dyDescent="0.3">
      <c r="A75" t="str">
        <f t="shared" si="36"/>
        <v>24-3</v>
      </c>
      <c r="B75" s="21">
        <v>72</v>
      </c>
      <c r="C75" s="21">
        <v>2</v>
      </c>
      <c r="D75" s="21">
        <v>868</v>
      </c>
      <c r="E75" s="21">
        <v>1</v>
      </c>
      <c r="F75" s="21">
        <v>24</v>
      </c>
      <c r="G75" s="21">
        <v>3</v>
      </c>
      <c r="H75" s="21">
        <v>1</v>
      </c>
      <c r="J75" t="str">
        <f t="shared" si="37"/>
        <v>24-3</v>
      </c>
      <c r="K75">
        <v>72</v>
      </c>
      <c r="L75">
        <v>2</v>
      </c>
      <c r="M75">
        <v>2426</v>
      </c>
      <c r="N75">
        <v>1</v>
      </c>
      <c r="O75">
        <v>24</v>
      </c>
      <c r="P75">
        <v>3</v>
      </c>
      <c r="Q75">
        <v>1</v>
      </c>
      <c r="S75" t="str">
        <f t="shared" si="34"/>
        <v>18-4</v>
      </c>
      <c r="T75" s="23">
        <v>237</v>
      </c>
      <c r="U75" s="23">
        <v>18</v>
      </c>
      <c r="V75" s="23">
        <v>4</v>
      </c>
      <c r="W75" s="23">
        <v>570</v>
      </c>
      <c r="Y75" t="str">
        <f t="shared" si="35"/>
        <v>53-1</v>
      </c>
      <c r="Z75" s="23">
        <v>967</v>
      </c>
      <c r="AA75" s="23">
        <v>53</v>
      </c>
      <c r="AB75" s="23">
        <v>1</v>
      </c>
      <c r="AC75" s="23">
        <v>2.1821000000000002</v>
      </c>
      <c r="AD75">
        <f t="shared" si="38"/>
        <v>2.1821000000000002</v>
      </c>
      <c r="AF75" t="str">
        <f t="shared" si="39"/>
        <v>62-3</v>
      </c>
      <c r="AG75" s="23">
        <v>779</v>
      </c>
      <c r="AH75" s="23">
        <v>2</v>
      </c>
      <c r="AI75" s="23">
        <v>63</v>
      </c>
      <c r="AJ75" s="23">
        <v>3</v>
      </c>
      <c r="AK75" s="23">
        <v>62</v>
      </c>
      <c r="AL75" s="23">
        <v>3</v>
      </c>
      <c r="AO75" s="32">
        <v>72</v>
      </c>
      <c r="AP75" s="1" t="e">
        <f t="shared" si="40"/>
        <v>#N/A</v>
      </c>
      <c r="AQ75" s="1" t="e">
        <f t="shared" si="41"/>
        <v>#N/A</v>
      </c>
      <c r="AR75" s="1" t="e">
        <f t="shared" si="42"/>
        <v>#N/A</v>
      </c>
      <c r="AS75" s="1" t="e">
        <f t="shared" si="43"/>
        <v>#N/A</v>
      </c>
      <c r="AT75" s="15" t="e">
        <f t="shared" si="44"/>
        <v>#N/A</v>
      </c>
      <c r="AU75" s="1" t="e">
        <f t="shared" si="45"/>
        <v>#N/A</v>
      </c>
      <c r="AV75" s="1" t="e">
        <f t="shared" si="46"/>
        <v>#N/A</v>
      </c>
      <c r="AW75" s="1" t="e">
        <f t="shared" si="47"/>
        <v>#N/A</v>
      </c>
      <c r="AX75" s="15" t="e">
        <f t="shared" si="48"/>
        <v>#N/A</v>
      </c>
      <c r="AY75" s="1" t="e">
        <f t="shared" si="49"/>
        <v>#N/A</v>
      </c>
      <c r="AZ75" s="1" t="e">
        <f t="shared" si="50"/>
        <v>#N/A</v>
      </c>
      <c r="BA75" s="1" t="e">
        <f t="shared" si="51"/>
        <v>#N/A</v>
      </c>
      <c r="BB75" s="15" t="e">
        <f t="shared" si="52"/>
        <v>#N/A</v>
      </c>
      <c r="BC75" s="1" t="e">
        <f t="shared" si="53"/>
        <v>#N/A</v>
      </c>
      <c r="BD75" s="1" t="e">
        <f t="shared" si="54"/>
        <v>#N/A</v>
      </c>
      <c r="BE75" s="1" t="e">
        <f t="shared" si="55"/>
        <v>#N/A</v>
      </c>
      <c r="BF75" s="15">
        <f t="shared" si="56"/>
        <v>100</v>
      </c>
      <c r="BG75" s="1">
        <f t="shared" si="57"/>
        <v>100</v>
      </c>
      <c r="BH75" s="1">
        <f t="shared" si="58"/>
        <v>100</v>
      </c>
      <c r="BI75" s="16" t="str">
        <f t="shared" si="59"/>
        <v>100-100-100</v>
      </c>
      <c r="BJ75" s="1" t="str">
        <f t="shared" si="60"/>
        <v>NA</v>
      </c>
      <c r="BK75" s="1" t="str">
        <f t="shared" si="61"/>
        <v>NA</v>
      </c>
      <c r="BL75" s="1" t="str">
        <f t="shared" si="62"/>
        <v>NA</v>
      </c>
      <c r="BM75" s="16" t="str">
        <f t="shared" si="63"/>
        <v>NA-NA-NA</v>
      </c>
      <c r="BN75" s="1" t="str">
        <f t="shared" si="64"/>
        <v>NA</v>
      </c>
      <c r="BO75" s="1" t="str">
        <f t="shared" si="65"/>
        <v>NA</v>
      </c>
      <c r="BP75" s="1" t="str">
        <f t="shared" si="66"/>
        <v>NA</v>
      </c>
      <c r="BQ75" s="16" t="str">
        <f t="shared" si="67"/>
        <v>NA-NA-NA</v>
      </c>
      <c r="BR75" s="1"/>
      <c r="BS75" s="1"/>
      <c r="BT75" s="1"/>
      <c r="BU75" s="1"/>
    </row>
    <row r="76" spans="1:73" ht="15" thickBot="1" x14ac:dyDescent="0.35">
      <c r="A76" t="str">
        <f t="shared" si="36"/>
        <v>25-1</v>
      </c>
      <c r="B76" s="21">
        <v>73</v>
      </c>
      <c r="C76" s="21">
        <v>2</v>
      </c>
      <c r="D76" s="21">
        <v>0</v>
      </c>
      <c r="E76" s="21">
        <v>1</v>
      </c>
      <c r="F76" s="21">
        <v>25</v>
      </c>
      <c r="G76" s="21">
        <v>1</v>
      </c>
      <c r="H76" s="21">
        <v>1</v>
      </c>
      <c r="J76" t="str">
        <f t="shared" si="37"/>
        <v>25-1</v>
      </c>
      <c r="K76">
        <v>73</v>
      </c>
      <c r="L76">
        <v>2</v>
      </c>
      <c r="M76">
        <v>0</v>
      </c>
      <c r="N76">
        <v>2</v>
      </c>
      <c r="O76">
        <v>25</v>
      </c>
      <c r="P76">
        <v>1</v>
      </c>
      <c r="Q76">
        <v>1</v>
      </c>
      <c r="S76" t="str">
        <f t="shared" si="34"/>
        <v>19-1</v>
      </c>
      <c r="T76" s="23">
        <v>19</v>
      </c>
      <c r="U76" s="23">
        <v>19</v>
      </c>
      <c r="V76" s="23">
        <v>1</v>
      </c>
      <c r="W76" s="23">
        <v>100</v>
      </c>
      <c r="Y76" t="str">
        <f t="shared" si="35"/>
        <v>53-2</v>
      </c>
      <c r="Z76" s="23">
        <v>968</v>
      </c>
      <c r="AA76" s="23">
        <v>53</v>
      </c>
      <c r="AB76" s="23">
        <v>2</v>
      </c>
      <c r="AC76" s="23">
        <v>0.85870000000000002</v>
      </c>
      <c r="AD76">
        <f t="shared" si="38"/>
        <v>0.85870000000000002</v>
      </c>
      <c r="AF76" t="str">
        <f t="shared" si="39"/>
        <v>63-1</v>
      </c>
      <c r="AG76" s="23">
        <v>780</v>
      </c>
      <c r="AH76" s="23">
        <v>2</v>
      </c>
      <c r="AI76" s="23">
        <v>63</v>
      </c>
      <c r="AJ76" s="23">
        <v>3</v>
      </c>
      <c r="AK76" s="23">
        <v>63</v>
      </c>
      <c r="AL76" s="23">
        <v>1</v>
      </c>
      <c r="AO76" s="33">
        <v>73</v>
      </c>
      <c r="AP76" s="34" t="e">
        <f t="shared" si="40"/>
        <v>#N/A</v>
      </c>
      <c r="AQ76" s="34" t="e">
        <f t="shared" si="41"/>
        <v>#N/A</v>
      </c>
      <c r="AR76" s="34" t="e">
        <f t="shared" si="42"/>
        <v>#N/A</v>
      </c>
      <c r="AS76" s="34" t="e">
        <f t="shared" si="43"/>
        <v>#N/A</v>
      </c>
      <c r="AT76" s="17" t="e">
        <f t="shared" si="44"/>
        <v>#N/A</v>
      </c>
      <c r="AU76" s="34" t="e">
        <f t="shared" si="45"/>
        <v>#N/A</v>
      </c>
      <c r="AV76" s="34" t="e">
        <f t="shared" si="46"/>
        <v>#N/A</v>
      </c>
      <c r="AW76" s="34" t="e">
        <f t="shared" si="47"/>
        <v>#N/A</v>
      </c>
      <c r="AX76" s="17" t="e">
        <f t="shared" si="48"/>
        <v>#N/A</v>
      </c>
      <c r="AY76" s="34" t="e">
        <f t="shared" si="49"/>
        <v>#N/A</v>
      </c>
      <c r="AZ76" s="34" t="e">
        <f t="shared" si="50"/>
        <v>#N/A</v>
      </c>
      <c r="BA76" s="34" t="e">
        <f t="shared" si="51"/>
        <v>#N/A</v>
      </c>
      <c r="BB76" s="17" t="e">
        <f t="shared" si="52"/>
        <v>#N/A</v>
      </c>
      <c r="BC76" s="34" t="e">
        <f t="shared" si="53"/>
        <v>#N/A</v>
      </c>
      <c r="BD76" s="34" t="e">
        <f t="shared" si="54"/>
        <v>#N/A</v>
      </c>
      <c r="BE76" s="34" t="e">
        <f t="shared" si="55"/>
        <v>#N/A</v>
      </c>
      <c r="BF76" s="17">
        <f t="shared" si="56"/>
        <v>100</v>
      </c>
      <c r="BG76" s="34">
        <f t="shared" si="57"/>
        <v>100</v>
      </c>
      <c r="BH76" s="34">
        <f t="shared" si="58"/>
        <v>100</v>
      </c>
      <c r="BI76" s="13" t="str">
        <f t="shared" si="59"/>
        <v>100-100-100</v>
      </c>
      <c r="BJ76" s="34" t="str">
        <f t="shared" si="60"/>
        <v>NA</v>
      </c>
      <c r="BK76" s="34" t="str">
        <f t="shared" si="61"/>
        <v>NA</v>
      </c>
      <c r="BL76" s="34" t="str">
        <f t="shared" si="62"/>
        <v>NA</v>
      </c>
      <c r="BM76" s="13" t="str">
        <f t="shared" si="63"/>
        <v>NA-NA-NA</v>
      </c>
      <c r="BN76" s="34" t="str">
        <f t="shared" si="64"/>
        <v>NA</v>
      </c>
      <c r="BO76" s="34" t="str">
        <f t="shared" si="65"/>
        <v>NA</v>
      </c>
      <c r="BP76" s="34" t="str">
        <f t="shared" si="66"/>
        <v>NA</v>
      </c>
      <c r="BQ76" s="13" t="str">
        <f t="shared" si="67"/>
        <v>NA-NA-NA</v>
      </c>
      <c r="BR76" s="1"/>
      <c r="BS76" s="1"/>
      <c r="BT76" s="1"/>
      <c r="BU76" s="1"/>
    </row>
    <row r="77" spans="1:73" x14ac:dyDescent="0.3">
      <c r="A77" t="str">
        <f t="shared" si="36"/>
        <v>25-2</v>
      </c>
      <c r="B77" s="21">
        <v>74</v>
      </c>
      <c r="C77" s="21">
        <v>2</v>
      </c>
      <c r="D77" s="21">
        <v>0</v>
      </c>
      <c r="E77" s="21">
        <v>1</v>
      </c>
      <c r="F77" s="21">
        <v>25</v>
      </c>
      <c r="G77" s="21">
        <v>2</v>
      </c>
      <c r="H77" s="21">
        <v>1</v>
      </c>
      <c r="J77" t="str">
        <f t="shared" si="37"/>
        <v>25-2</v>
      </c>
      <c r="K77">
        <v>74</v>
      </c>
      <c r="L77">
        <v>2</v>
      </c>
      <c r="M77">
        <v>0</v>
      </c>
      <c r="N77">
        <v>2</v>
      </c>
      <c r="O77">
        <v>25</v>
      </c>
      <c r="P77">
        <v>2</v>
      </c>
      <c r="Q77">
        <v>1</v>
      </c>
      <c r="S77" t="str">
        <f t="shared" si="34"/>
        <v>19-2</v>
      </c>
      <c r="T77" s="23">
        <v>92</v>
      </c>
      <c r="U77" s="23">
        <v>19</v>
      </c>
      <c r="V77" s="23">
        <v>2</v>
      </c>
      <c r="W77" s="23">
        <v>100</v>
      </c>
      <c r="Y77" t="str">
        <f t="shared" si="35"/>
        <v>53-3</v>
      </c>
      <c r="Z77" s="23">
        <v>969</v>
      </c>
      <c r="AA77" s="23">
        <v>53</v>
      </c>
      <c r="AB77" s="23">
        <v>3</v>
      </c>
      <c r="AC77" s="23">
        <v>0.85870000000000002</v>
      </c>
      <c r="AD77">
        <f t="shared" si="38"/>
        <v>0.85870000000000002</v>
      </c>
      <c r="AF77" t="str">
        <f t="shared" si="39"/>
        <v>64-2</v>
      </c>
      <c r="AG77" s="23">
        <v>781</v>
      </c>
      <c r="AH77" s="23">
        <v>2</v>
      </c>
      <c r="AI77" s="23">
        <v>64</v>
      </c>
      <c r="AJ77" s="23">
        <v>1</v>
      </c>
      <c r="AK77" s="23">
        <v>64</v>
      </c>
      <c r="AL77" s="23">
        <v>2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x14ac:dyDescent="0.3">
      <c r="A78" t="str">
        <f t="shared" si="36"/>
        <v>25-3</v>
      </c>
      <c r="B78" s="21">
        <v>75</v>
      </c>
      <c r="C78" s="21">
        <v>2</v>
      </c>
      <c r="D78" s="21">
        <v>7599</v>
      </c>
      <c r="E78" s="21">
        <v>1</v>
      </c>
      <c r="F78" s="21">
        <v>25</v>
      </c>
      <c r="G78" s="21">
        <v>3</v>
      </c>
      <c r="H78" s="21">
        <v>1</v>
      </c>
      <c r="J78" t="str">
        <f t="shared" si="37"/>
        <v>25-3</v>
      </c>
      <c r="K78">
        <v>75</v>
      </c>
      <c r="L78">
        <v>2</v>
      </c>
      <c r="M78">
        <v>9330</v>
      </c>
      <c r="N78">
        <v>2</v>
      </c>
      <c r="O78">
        <v>25</v>
      </c>
      <c r="P78">
        <v>3</v>
      </c>
      <c r="Q78">
        <v>1</v>
      </c>
      <c r="S78" t="str">
        <f t="shared" si="34"/>
        <v>19-3</v>
      </c>
      <c r="T78" s="23">
        <v>165</v>
      </c>
      <c r="U78" s="23">
        <v>19</v>
      </c>
      <c r="V78" s="23">
        <v>3</v>
      </c>
      <c r="W78" s="23">
        <v>100</v>
      </c>
      <c r="Y78" t="str">
        <f t="shared" si="35"/>
        <v>54-1</v>
      </c>
      <c r="Z78" s="23">
        <v>970</v>
      </c>
      <c r="AA78" s="23">
        <v>54</v>
      </c>
      <c r="AB78" s="23">
        <v>1</v>
      </c>
      <c r="AC78" s="23">
        <v>0.61399999999999999</v>
      </c>
      <c r="AD78">
        <f t="shared" si="38"/>
        <v>0.61399999999999999</v>
      </c>
      <c r="AF78" t="str">
        <f t="shared" si="39"/>
        <v>64-3</v>
      </c>
      <c r="AG78" s="23">
        <v>782</v>
      </c>
      <c r="AH78" s="23">
        <v>2</v>
      </c>
      <c r="AI78" s="23">
        <v>65</v>
      </c>
      <c r="AJ78" s="23">
        <v>3</v>
      </c>
      <c r="AK78" s="23">
        <v>64</v>
      </c>
      <c r="AL78" s="23">
        <v>3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x14ac:dyDescent="0.3">
      <c r="A79" t="str">
        <f t="shared" si="36"/>
        <v>26-1</v>
      </c>
      <c r="B79" s="21">
        <v>76</v>
      </c>
      <c r="C79" s="21">
        <v>2</v>
      </c>
      <c r="D79" s="21">
        <v>0</v>
      </c>
      <c r="E79" s="21">
        <v>1</v>
      </c>
      <c r="F79" s="21">
        <v>26</v>
      </c>
      <c r="G79" s="21">
        <v>1</v>
      </c>
      <c r="H79" s="21">
        <v>1</v>
      </c>
      <c r="J79" t="str">
        <f t="shared" si="37"/>
        <v>26-1</v>
      </c>
      <c r="K79">
        <v>76</v>
      </c>
      <c r="L79">
        <v>2</v>
      </c>
      <c r="M79">
        <v>0</v>
      </c>
      <c r="N79">
        <v>2</v>
      </c>
      <c r="O79">
        <v>26</v>
      </c>
      <c r="P79">
        <v>1</v>
      </c>
      <c r="Q79">
        <v>1</v>
      </c>
      <c r="S79" t="str">
        <f t="shared" si="34"/>
        <v>19-4</v>
      </c>
      <c r="T79" s="23">
        <v>238</v>
      </c>
      <c r="U79" s="23">
        <v>19</v>
      </c>
      <c r="V79" s="23">
        <v>4</v>
      </c>
      <c r="W79" s="23">
        <v>100</v>
      </c>
      <c r="Y79" t="str">
        <f t="shared" si="35"/>
        <v>54-2</v>
      </c>
      <c r="Z79" s="23">
        <v>971</v>
      </c>
      <c r="AA79" s="23">
        <v>54</v>
      </c>
      <c r="AB79" s="23">
        <v>2</v>
      </c>
      <c r="AC79" s="23">
        <v>0.18360000000000001</v>
      </c>
      <c r="AD79">
        <f t="shared" si="38"/>
        <v>0.18360000000000001</v>
      </c>
      <c r="AF79" t="str">
        <f t="shared" si="39"/>
        <v>65-1</v>
      </c>
      <c r="AG79" s="23">
        <v>783</v>
      </c>
      <c r="AH79" s="23">
        <v>2</v>
      </c>
      <c r="AI79" s="23">
        <v>64</v>
      </c>
      <c r="AJ79" s="23">
        <v>1</v>
      </c>
      <c r="AK79" s="23">
        <v>65</v>
      </c>
      <c r="AL79" s="23">
        <v>1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x14ac:dyDescent="0.3">
      <c r="A80" t="str">
        <f t="shared" si="36"/>
        <v>26-2</v>
      </c>
      <c r="B80" s="21">
        <v>77</v>
      </c>
      <c r="C80" s="21">
        <v>2</v>
      </c>
      <c r="D80" s="21">
        <v>2441</v>
      </c>
      <c r="E80" s="21">
        <v>1</v>
      </c>
      <c r="F80" s="21">
        <v>26</v>
      </c>
      <c r="G80" s="21">
        <v>2</v>
      </c>
      <c r="H80" s="21">
        <v>1</v>
      </c>
      <c r="J80" t="str">
        <f t="shared" si="37"/>
        <v>26-2</v>
      </c>
      <c r="K80">
        <v>77</v>
      </c>
      <c r="L80">
        <v>2</v>
      </c>
      <c r="M80">
        <v>4217</v>
      </c>
      <c r="N80">
        <v>2</v>
      </c>
      <c r="O80">
        <v>26</v>
      </c>
      <c r="P80">
        <v>2</v>
      </c>
      <c r="Q80">
        <v>1</v>
      </c>
      <c r="S80" t="str">
        <f t="shared" si="34"/>
        <v>20-1</v>
      </c>
      <c r="T80" s="23">
        <v>20</v>
      </c>
      <c r="U80" s="23">
        <v>20</v>
      </c>
      <c r="V80" s="23">
        <v>1</v>
      </c>
      <c r="W80" s="23">
        <v>670</v>
      </c>
      <c r="Y80" t="str">
        <f t="shared" si="35"/>
        <v>54-3</v>
      </c>
      <c r="Z80" s="23">
        <v>972</v>
      </c>
      <c r="AA80" s="23">
        <v>54</v>
      </c>
      <c r="AB80" s="23">
        <v>3</v>
      </c>
      <c r="AC80" s="23">
        <v>0.18360000000000001</v>
      </c>
      <c r="AD80">
        <f t="shared" si="38"/>
        <v>0.18360000000000001</v>
      </c>
      <c r="AF80" t="str">
        <f t="shared" si="39"/>
        <v>66-1</v>
      </c>
      <c r="AG80" s="23">
        <v>784</v>
      </c>
      <c r="AH80" s="23">
        <v>2</v>
      </c>
      <c r="AI80" s="23">
        <v>64</v>
      </c>
      <c r="AJ80" s="23">
        <v>1</v>
      </c>
      <c r="AK80" s="23">
        <v>66</v>
      </c>
      <c r="AL80" s="23">
        <v>1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x14ac:dyDescent="0.3">
      <c r="A81" t="str">
        <f t="shared" si="36"/>
        <v>26-3</v>
      </c>
      <c r="B81" s="21">
        <v>78</v>
      </c>
      <c r="C81" s="21">
        <v>2</v>
      </c>
      <c r="D81" s="21">
        <v>764</v>
      </c>
      <c r="E81" s="21">
        <v>1</v>
      </c>
      <c r="F81" s="21">
        <v>26</v>
      </c>
      <c r="G81" s="21">
        <v>3</v>
      </c>
      <c r="H81" s="21">
        <v>1</v>
      </c>
      <c r="J81" t="str">
        <f t="shared" si="37"/>
        <v>26-3</v>
      </c>
      <c r="K81">
        <v>78</v>
      </c>
      <c r="L81">
        <v>2</v>
      </c>
      <c r="M81">
        <v>1307</v>
      </c>
      <c r="N81">
        <v>2</v>
      </c>
      <c r="O81">
        <v>26</v>
      </c>
      <c r="P81">
        <v>3</v>
      </c>
      <c r="Q81">
        <v>1</v>
      </c>
      <c r="S81" t="str">
        <f t="shared" si="34"/>
        <v>20-2</v>
      </c>
      <c r="T81" s="23">
        <v>93</v>
      </c>
      <c r="U81" s="23">
        <v>20</v>
      </c>
      <c r="V81" s="23">
        <v>2</v>
      </c>
      <c r="W81" s="23">
        <v>670</v>
      </c>
      <c r="Y81" t="str">
        <f t="shared" si="35"/>
        <v>56-1</v>
      </c>
      <c r="Z81" s="23">
        <v>973</v>
      </c>
      <c r="AA81" s="23">
        <v>56</v>
      </c>
      <c r="AB81" s="23">
        <v>1</v>
      </c>
      <c r="AC81" s="23">
        <v>6.5561999999999996</v>
      </c>
      <c r="AD81">
        <f t="shared" si="38"/>
        <v>6.5561999999999996</v>
      </c>
      <c r="AF81" t="str">
        <f t="shared" si="39"/>
        <v>66-3</v>
      </c>
      <c r="AG81" s="23">
        <v>785</v>
      </c>
      <c r="AH81" s="23">
        <v>2</v>
      </c>
      <c r="AI81" s="23">
        <v>65</v>
      </c>
      <c r="AJ81" s="23">
        <v>3</v>
      </c>
      <c r="AK81" s="23">
        <v>66</v>
      </c>
      <c r="AL81" s="23">
        <v>3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x14ac:dyDescent="0.3">
      <c r="A82" t="str">
        <f t="shared" si="36"/>
        <v>27-1</v>
      </c>
      <c r="B82" s="21">
        <v>79</v>
      </c>
      <c r="C82" s="21">
        <v>2</v>
      </c>
      <c r="D82" s="21">
        <v>0</v>
      </c>
      <c r="E82" s="21">
        <v>1</v>
      </c>
      <c r="F82" s="21">
        <v>27</v>
      </c>
      <c r="G82" s="21">
        <v>1</v>
      </c>
      <c r="H82" s="21">
        <v>1</v>
      </c>
      <c r="J82" t="str">
        <f t="shared" si="37"/>
        <v>27-1</v>
      </c>
      <c r="K82">
        <v>79</v>
      </c>
      <c r="L82">
        <v>2</v>
      </c>
      <c r="M82">
        <v>0</v>
      </c>
      <c r="N82">
        <v>2</v>
      </c>
      <c r="O82">
        <v>27</v>
      </c>
      <c r="P82">
        <v>1</v>
      </c>
      <c r="Q82">
        <v>1</v>
      </c>
      <c r="S82" t="str">
        <f t="shared" si="34"/>
        <v>20-3</v>
      </c>
      <c r="T82" s="23">
        <v>166</v>
      </c>
      <c r="U82" s="23">
        <v>20</v>
      </c>
      <c r="V82" s="23">
        <v>3</v>
      </c>
      <c r="W82" s="23">
        <v>670</v>
      </c>
      <c r="Y82" t="str">
        <f t="shared" si="35"/>
        <v>56-2</v>
      </c>
      <c r="Z82" s="23">
        <v>974</v>
      </c>
      <c r="AA82" s="23">
        <v>56</v>
      </c>
      <c r="AB82" s="23">
        <v>2</v>
      </c>
      <c r="AC82" s="23">
        <v>1.1722999999999999</v>
      </c>
      <c r="AD82">
        <f t="shared" si="38"/>
        <v>1.1722999999999999</v>
      </c>
      <c r="AF82" t="str">
        <f t="shared" si="39"/>
        <v>67-1</v>
      </c>
      <c r="AG82" s="23">
        <v>821</v>
      </c>
      <c r="AH82" s="23">
        <v>9</v>
      </c>
      <c r="AI82" s="23">
        <v>67</v>
      </c>
      <c r="AJ82" s="23">
        <v>3</v>
      </c>
      <c r="AK82" s="23">
        <v>67</v>
      </c>
      <c r="AL82" s="23">
        <v>1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x14ac:dyDescent="0.3">
      <c r="A83" t="str">
        <f t="shared" si="36"/>
        <v>27-2</v>
      </c>
      <c r="B83" s="21">
        <v>80</v>
      </c>
      <c r="C83" s="21">
        <v>2</v>
      </c>
      <c r="D83" s="21">
        <v>606</v>
      </c>
      <c r="E83" s="21">
        <v>1</v>
      </c>
      <c r="F83" s="21">
        <v>27</v>
      </c>
      <c r="G83" s="21">
        <v>2</v>
      </c>
      <c r="H83" s="21">
        <v>1</v>
      </c>
      <c r="J83" t="str">
        <f t="shared" si="37"/>
        <v>27-2</v>
      </c>
      <c r="K83">
        <v>80</v>
      </c>
      <c r="L83">
        <v>2</v>
      </c>
      <c r="M83">
        <v>1020</v>
      </c>
      <c r="N83">
        <v>2</v>
      </c>
      <c r="O83">
        <v>27</v>
      </c>
      <c r="P83">
        <v>2</v>
      </c>
      <c r="Q83">
        <v>1</v>
      </c>
      <c r="S83" t="str">
        <f t="shared" si="34"/>
        <v>20-4</v>
      </c>
      <c r="T83" s="23">
        <v>239</v>
      </c>
      <c r="U83" s="23">
        <v>20</v>
      </c>
      <c r="V83" s="23">
        <v>4</v>
      </c>
      <c r="W83" s="23">
        <v>670</v>
      </c>
      <c r="Y83" t="str">
        <f t="shared" si="35"/>
        <v>56-3</v>
      </c>
      <c r="Z83" s="23">
        <v>975</v>
      </c>
      <c r="AA83" s="23">
        <v>56</v>
      </c>
      <c r="AB83" s="23">
        <v>3</v>
      </c>
      <c r="AC83" s="23">
        <v>1.1722999999999999</v>
      </c>
      <c r="AD83">
        <f t="shared" si="38"/>
        <v>1.1722999999999999</v>
      </c>
      <c r="AF83" t="str">
        <f t="shared" si="39"/>
        <v>67-2</v>
      </c>
      <c r="AG83" s="23">
        <v>822</v>
      </c>
      <c r="AH83" s="23">
        <v>9</v>
      </c>
      <c r="AI83" s="23">
        <v>67</v>
      </c>
      <c r="AJ83" s="23">
        <v>3</v>
      </c>
      <c r="AK83" s="23">
        <v>67</v>
      </c>
      <c r="AL83" s="23">
        <v>2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x14ac:dyDescent="0.3">
      <c r="A84" t="str">
        <f t="shared" si="36"/>
        <v>27-3</v>
      </c>
      <c r="B84" s="21">
        <v>81</v>
      </c>
      <c r="C84" s="21">
        <v>2</v>
      </c>
      <c r="D84" s="21">
        <v>3236</v>
      </c>
      <c r="E84" s="21">
        <v>1</v>
      </c>
      <c r="F84" s="21">
        <v>27</v>
      </c>
      <c r="G84" s="21">
        <v>3</v>
      </c>
      <c r="H84" s="21">
        <v>1</v>
      </c>
      <c r="J84" t="str">
        <f t="shared" si="37"/>
        <v>27-3</v>
      </c>
      <c r="K84">
        <v>81</v>
      </c>
      <c r="L84">
        <v>2</v>
      </c>
      <c r="M84">
        <v>5363</v>
      </c>
      <c r="N84">
        <v>2</v>
      </c>
      <c r="O84">
        <v>27</v>
      </c>
      <c r="P84">
        <v>3</v>
      </c>
      <c r="Q84">
        <v>1</v>
      </c>
      <c r="S84" t="str">
        <f t="shared" si="34"/>
        <v>21-1</v>
      </c>
      <c r="T84" s="23">
        <v>21</v>
      </c>
      <c r="U84" s="23">
        <v>21</v>
      </c>
      <c r="V84" s="23">
        <v>1</v>
      </c>
      <c r="W84" s="23">
        <v>670</v>
      </c>
      <c r="Y84" t="str">
        <f t="shared" si="35"/>
        <v>57-1</v>
      </c>
      <c r="Z84" s="23">
        <v>976</v>
      </c>
      <c r="AA84" s="23">
        <v>57</v>
      </c>
      <c r="AB84" s="23">
        <v>1</v>
      </c>
      <c r="AC84" s="23">
        <v>1.5309999999999999</v>
      </c>
      <c r="AD84">
        <f t="shared" si="38"/>
        <v>1.5309999999999999</v>
      </c>
      <c r="AF84" t="str">
        <f t="shared" si="39"/>
        <v>67-3</v>
      </c>
      <c r="AG84" s="23">
        <v>823</v>
      </c>
      <c r="AH84" s="23">
        <v>9</v>
      </c>
      <c r="AI84" s="23">
        <v>67</v>
      </c>
      <c r="AJ84" s="23">
        <v>3</v>
      </c>
      <c r="AK84" s="23">
        <v>67</v>
      </c>
      <c r="AL84" s="23">
        <v>3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x14ac:dyDescent="0.3">
      <c r="A85" t="str">
        <f t="shared" si="36"/>
        <v>28-1</v>
      </c>
      <c r="B85" s="21">
        <v>82</v>
      </c>
      <c r="C85" s="21">
        <v>2</v>
      </c>
      <c r="D85" s="21">
        <v>0</v>
      </c>
      <c r="E85" s="21">
        <v>1</v>
      </c>
      <c r="F85" s="21">
        <v>28</v>
      </c>
      <c r="G85" s="21">
        <v>1</v>
      </c>
      <c r="H85" s="21">
        <v>1</v>
      </c>
      <c r="J85" t="str">
        <f t="shared" si="37"/>
        <v>28-1</v>
      </c>
      <c r="K85">
        <v>82</v>
      </c>
      <c r="L85">
        <v>2</v>
      </c>
      <c r="M85">
        <v>0</v>
      </c>
      <c r="N85">
        <v>0</v>
      </c>
      <c r="O85">
        <v>28</v>
      </c>
      <c r="P85">
        <v>1</v>
      </c>
      <c r="Q85">
        <v>1</v>
      </c>
      <c r="S85" t="str">
        <f t="shared" si="34"/>
        <v>21-2</v>
      </c>
      <c r="T85" s="23">
        <v>94</v>
      </c>
      <c r="U85" s="23">
        <v>21</v>
      </c>
      <c r="V85" s="23">
        <v>2</v>
      </c>
      <c r="W85" s="23">
        <v>670</v>
      </c>
      <c r="Y85" t="str">
        <f t="shared" si="35"/>
        <v>57-2</v>
      </c>
      <c r="Z85" s="23">
        <v>977</v>
      </c>
      <c r="AA85" s="23">
        <v>57</v>
      </c>
      <c r="AB85" s="23">
        <v>2</v>
      </c>
      <c r="AC85" s="23">
        <v>0.60609999999999997</v>
      </c>
      <c r="AD85">
        <f t="shared" si="38"/>
        <v>0.60609999999999997</v>
      </c>
      <c r="AF85" t="str">
        <f t="shared" si="39"/>
        <v>68-1</v>
      </c>
      <c r="AG85" s="23">
        <v>824</v>
      </c>
      <c r="AH85" s="23">
        <v>9</v>
      </c>
      <c r="AI85" s="23">
        <v>68</v>
      </c>
      <c r="AJ85" s="23">
        <v>1</v>
      </c>
      <c r="AK85" s="23">
        <v>68</v>
      </c>
      <c r="AL85" s="23">
        <v>1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x14ac:dyDescent="0.3">
      <c r="A86" t="str">
        <f t="shared" si="36"/>
        <v>28-2</v>
      </c>
      <c r="B86" s="21">
        <v>83</v>
      </c>
      <c r="C86" s="21">
        <v>2</v>
      </c>
      <c r="D86" s="21">
        <v>0</v>
      </c>
      <c r="E86" s="21">
        <v>1</v>
      </c>
      <c r="F86" s="21">
        <v>28</v>
      </c>
      <c r="G86" s="21">
        <v>2</v>
      </c>
      <c r="H86" s="21">
        <v>1</v>
      </c>
      <c r="J86" t="str">
        <f t="shared" si="37"/>
        <v>28-2</v>
      </c>
      <c r="K86">
        <v>83</v>
      </c>
      <c r="L86">
        <v>2</v>
      </c>
      <c r="M86">
        <v>0</v>
      </c>
      <c r="N86">
        <v>0</v>
      </c>
      <c r="O86">
        <v>28</v>
      </c>
      <c r="P86">
        <v>2</v>
      </c>
      <c r="Q86">
        <v>1</v>
      </c>
      <c r="S86" t="str">
        <f t="shared" si="34"/>
        <v>21-3</v>
      </c>
      <c r="T86" s="23">
        <v>167</v>
      </c>
      <c r="U86" s="23">
        <v>21</v>
      </c>
      <c r="V86" s="23">
        <v>3</v>
      </c>
      <c r="W86" s="23">
        <v>670</v>
      </c>
      <c r="Y86" t="str">
        <f t="shared" si="35"/>
        <v>57-3</v>
      </c>
      <c r="Z86" s="23">
        <v>978</v>
      </c>
      <c r="AA86" s="23">
        <v>57</v>
      </c>
      <c r="AB86" s="23">
        <v>3</v>
      </c>
      <c r="AC86" s="23">
        <v>0.60609999999999997</v>
      </c>
      <c r="AD86">
        <f t="shared" si="38"/>
        <v>0.60609999999999997</v>
      </c>
      <c r="AF86" t="str">
        <f t="shared" si="39"/>
        <v>68-3</v>
      </c>
      <c r="AG86" s="23">
        <v>825</v>
      </c>
      <c r="AH86" s="23">
        <v>9</v>
      </c>
      <c r="AI86" s="23">
        <v>68</v>
      </c>
      <c r="AJ86" s="23">
        <v>3</v>
      </c>
      <c r="AK86" s="23">
        <v>68</v>
      </c>
      <c r="AL86" s="23">
        <v>3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x14ac:dyDescent="0.3">
      <c r="A87" t="str">
        <f t="shared" si="36"/>
        <v>28-3</v>
      </c>
      <c r="B87" s="21">
        <v>84</v>
      </c>
      <c r="C87" s="21">
        <v>2</v>
      </c>
      <c r="D87" s="21">
        <v>0</v>
      </c>
      <c r="E87" s="21">
        <v>1</v>
      </c>
      <c r="F87" s="21">
        <v>28</v>
      </c>
      <c r="G87" s="21">
        <v>3</v>
      </c>
      <c r="H87" s="21">
        <v>1</v>
      </c>
      <c r="J87" t="str">
        <f t="shared" si="37"/>
        <v>28-3</v>
      </c>
      <c r="K87">
        <v>84</v>
      </c>
      <c r="L87">
        <v>2</v>
      </c>
      <c r="M87">
        <v>0</v>
      </c>
      <c r="N87">
        <v>0</v>
      </c>
      <c r="O87">
        <v>28</v>
      </c>
      <c r="P87">
        <v>3</v>
      </c>
      <c r="Q87">
        <v>1</v>
      </c>
      <c r="S87" t="str">
        <f t="shared" si="34"/>
        <v>21-4</v>
      </c>
      <c r="T87" s="23">
        <v>240</v>
      </c>
      <c r="U87" s="23">
        <v>21</v>
      </c>
      <c r="V87" s="23">
        <v>4</v>
      </c>
      <c r="W87" s="23">
        <v>670</v>
      </c>
      <c r="Y87" t="str">
        <f t="shared" si="35"/>
        <v>60-1</v>
      </c>
      <c r="Z87" s="23">
        <v>979</v>
      </c>
      <c r="AA87" s="23">
        <v>60</v>
      </c>
      <c r="AB87" s="23">
        <v>1</v>
      </c>
      <c r="AC87" s="23">
        <v>1.6717</v>
      </c>
      <c r="AD87">
        <f t="shared" si="38"/>
        <v>1.6717</v>
      </c>
      <c r="AF87" t="str">
        <f t="shared" si="39"/>
        <v>69-1</v>
      </c>
      <c r="AG87" s="23">
        <v>826</v>
      </c>
      <c r="AH87" s="23">
        <v>9</v>
      </c>
      <c r="AI87" s="23">
        <v>69</v>
      </c>
      <c r="AJ87" s="23">
        <v>1</v>
      </c>
      <c r="AK87" s="23">
        <v>69</v>
      </c>
      <c r="AL87" s="23">
        <v>1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x14ac:dyDescent="0.3">
      <c r="A88" t="str">
        <f t="shared" si="36"/>
        <v>29-1</v>
      </c>
      <c r="B88" s="21">
        <v>85</v>
      </c>
      <c r="C88" s="21">
        <v>2</v>
      </c>
      <c r="D88" s="21">
        <v>0</v>
      </c>
      <c r="E88" s="21">
        <v>1</v>
      </c>
      <c r="F88" s="21">
        <v>29</v>
      </c>
      <c r="G88" s="21">
        <v>1</v>
      </c>
      <c r="H88" s="21">
        <v>1</v>
      </c>
      <c r="J88" t="str">
        <f t="shared" si="37"/>
        <v>29-1</v>
      </c>
      <c r="K88">
        <v>85</v>
      </c>
      <c r="L88">
        <v>2</v>
      </c>
      <c r="M88">
        <v>0</v>
      </c>
      <c r="N88">
        <v>0</v>
      </c>
      <c r="O88">
        <v>29</v>
      </c>
      <c r="P88">
        <v>1</v>
      </c>
      <c r="Q88">
        <v>1</v>
      </c>
      <c r="S88" t="str">
        <f t="shared" si="34"/>
        <v>22-1</v>
      </c>
      <c r="T88" s="23">
        <v>22</v>
      </c>
      <c r="U88" s="23">
        <v>22</v>
      </c>
      <c r="V88" s="23">
        <v>1</v>
      </c>
      <c r="W88" s="23">
        <v>570</v>
      </c>
      <c r="Y88" t="str">
        <f t="shared" si="35"/>
        <v>60-3</v>
      </c>
      <c r="Z88" s="23">
        <v>980</v>
      </c>
      <c r="AA88" s="23">
        <v>60</v>
      </c>
      <c r="AB88" s="23">
        <v>3</v>
      </c>
      <c r="AC88" s="23">
        <v>1.6717</v>
      </c>
      <c r="AD88">
        <f t="shared" si="38"/>
        <v>1.6717</v>
      </c>
      <c r="AF88" t="str">
        <f t="shared" si="39"/>
        <v>69-3</v>
      </c>
      <c r="AG88" s="23">
        <v>827</v>
      </c>
      <c r="AH88" s="23">
        <v>9</v>
      </c>
      <c r="AI88" s="23">
        <v>69</v>
      </c>
      <c r="AJ88" s="23">
        <v>3</v>
      </c>
      <c r="AK88" s="23">
        <v>69</v>
      </c>
      <c r="AL88" s="23">
        <v>3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x14ac:dyDescent="0.3">
      <c r="A89" t="str">
        <f t="shared" si="36"/>
        <v>29-2</v>
      </c>
      <c r="B89" s="21">
        <v>86</v>
      </c>
      <c r="C89" s="21">
        <v>2</v>
      </c>
      <c r="D89" s="21">
        <v>0</v>
      </c>
      <c r="E89" s="21">
        <v>1</v>
      </c>
      <c r="F89" s="21">
        <v>29</v>
      </c>
      <c r="G89" s="21">
        <v>2</v>
      </c>
      <c r="H89" s="21">
        <v>1</v>
      </c>
      <c r="J89" t="str">
        <f t="shared" si="37"/>
        <v>29-2</v>
      </c>
      <c r="K89">
        <v>86</v>
      </c>
      <c r="L89">
        <v>2</v>
      </c>
      <c r="M89">
        <v>0</v>
      </c>
      <c r="N89">
        <v>0</v>
      </c>
      <c r="O89">
        <v>29</v>
      </c>
      <c r="P89">
        <v>2</v>
      </c>
      <c r="Q89">
        <v>1</v>
      </c>
      <c r="S89" t="str">
        <f t="shared" si="34"/>
        <v>22-2</v>
      </c>
      <c r="T89" s="23">
        <v>95</v>
      </c>
      <c r="U89" s="23">
        <v>22</v>
      </c>
      <c r="V89" s="23">
        <v>2</v>
      </c>
      <c r="W89" s="23">
        <v>570</v>
      </c>
      <c r="Y89" t="str">
        <f t="shared" si="35"/>
        <v>62-1</v>
      </c>
      <c r="Z89" s="23">
        <v>981</v>
      </c>
      <c r="AA89" s="23">
        <v>62</v>
      </c>
      <c r="AB89" s="23">
        <v>1</v>
      </c>
      <c r="AC89" s="23">
        <v>2.0198999999999998</v>
      </c>
      <c r="AD89">
        <f t="shared" si="38"/>
        <v>2.0198999999999998</v>
      </c>
      <c r="AF89" t="str">
        <f t="shared" si="39"/>
        <v>70-1</v>
      </c>
      <c r="AG89" s="23">
        <v>828</v>
      </c>
      <c r="AH89" s="23">
        <v>9</v>
      </c>
      <c r="AI89" s="23">
        <v>70</v>
      </c>
      <c r="AJ89" s="23">
        <v>3</v>
      </c>
      <c r="AK89" s="23">
        <v>70</v>
      </c>
      <c r="AL89" s="23">
        <v>1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x14ac:dyDescent="0.3">
      <c r="A90" t="str">
        <f t="shared" si="36"/>
        <v>29-3</v>
      </c>
      <c r="B90" s="21">
        <v>87</v>
      </c>
      <c r="C90" s="21">
        <v>2</v>
      </c>
      <c r="D90" s="21">
        <v>0</v>
      </c>
      <c r="E90" s="21">
        <v>1</v>
      </c>
      <c r="F90" s="21">
        <v>29</v>
      </c>
      <c r="G90" s="21">
        <v>3</v>
      </c>
      <c r="H90" s="21">
        <v>1</v>
      </c>
      <c r="J90" t="str">
        <f t="shared" si="37"/>
        <v>29-3</v>
      </c>
      <c r="K90">
        <v>87</v>
      </c>
      <c r="L90">
        <v>2</v>
      </c>
      <c r="M90">
        <v>0</v>
      </c>
      <c r="N90">
        <v>0</v>
      </c>
      <c r="O90">
        <v>29</v>
      </c>
      <c r="P90">
        <v>3</v>
      </c>
      <c r="Q90">
        <v>1</v>
      </c>
      <c r="S90" t="str">
        <f t="shared" si="34"/>
        <v>22-3</v>
      </c>
      <c r="T90" s="23">
        <v>168</v>
      </c>
      <c r="U90" s="23">
        <v>22</v>
      </c>
      <c r="V90" s="23">
        <v>3</v>
      </c>
      <c r="W90" s="23">
        <v>570</v>
      </c>
      <c r="Y90" t="str">
        <f t="shared" si="35"/>
        <v>62-3</v>
      </c>
      <c r="Z90" s="23">
        <v>982</v>
      </c>
      <c r="AA90" s="23">
        <v>62</v>
      </c>
      <c r="AB90" s="23">
        <v>3</v>
      </c>
      <c r="AC90" s="23">
        <v>2.0198999999999998</v>
      </c>
      <c r="AD90">
        <f t="shared" si="38"/>
        <v>2.0198999999999998</v>
      </c>
      <c r="AF90" t="str">
        <f t="shared" si="39"/>
        <v>70-3</v>
      </c>
      <c r="AG90" s="23">
        <v>829</v>
      </c>
      <c r="AH90" s="23">
        <v>9</v>
      </c>
      <c r="AI90" s="23">
        <v>70</v>
      </c>
      <c r="AJ90" s="23">
        <v>3</v>
      </c>
      <c r="AK90" s="23">
        <v>70</v>
      </c>
      <c r="AL90" s="23">
        <v>3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x14ac:dyDescent="0.3">
      <c r="A91" t="str">
        <f t="shared" si="36"/>
        <v>30-1</v>
      </c>
      <c r="B91" s="21">
        <v>88</v>
      </c>
      <c r="C91" s="21">
        <v>2</v>
      </c>
      <c r="D91" s="21">
        <v>807</v>
      </c>
      <c r="E91" s="21">
        <v>1</v>
      </c>
      <c r="F91" s="21">
        <v>30</v>
      </c>
      <c r="G91" s="21">
        <v>1</v>
      </c>
      <c r="H91" s="21">
        <v>1</v>
      </c>
      <c r="J91" t="str">
        <f t="shared" si="37"/>
        <v>30-1</v>
      </c>
      <c r="K91">
        <v>88</v>
      </c>
      <c r="L91">
        <v>2</v>
      </c>
      <c r="M91">
        <v>5482</v>
      </c>
      <c r="N91">
        <v>3</v>
      </c>
      <c r="O91">
        <v>30</v>
      </c>
      <c r="P91">
        <v>1</v>
      </c>
      <c r="Q91">
        <v>0.87</v>
      </c>
      <c r="S91" t="str">
        <f t="shared" si="34"/>
        <v>22-4</v>
      </c>
      <c r="T91" s="23">
        <v>241</v>
      </c>
      <c r="U91" s="23">
        <v>22</v>
      </c>
      <c r="V91" s="23">
        <v>4</v>
      </c>
      <c r="W91" s="23">
        <v>570</v>
      </c>
      <c r="Y91" t="str">
        <f t="shared" si="35"/>
        <v>64-1</v>
      </c>
      <c r="Z91" s="23">
        <v>983</v>
      </c>
      <c r="AA91" s="23">
        <v>64</v>
      </c>
      <c r="AB91" s="23">
        <v>1</v>
      </c>
      <c r="AC91" s="23">
        <v>1.0865</v>
      </c>
      <c r="AD91">
        <f t="shared" si="38"/>
        <v>1.0865</v>
      </c>
      <c r="AF91" t="str">
        <f t="shared" si="39"/>
        <v>71-1</v>
      </c>
      <c r="AG91" s="23">
        <v>830</v>
      </c>
      <c r="AH91" s="23">
        <v>9</v>
      </c>
      <c r="AI91" s="23">
        <v>70</v>
      </c>
      <c r="AJ91" s="23">
        <v>3</v>
      </c>
      <c r="AK91" s="23">
        <v>71</v>
      </c>
      <c r="AL91" s="23">
        <v>1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x14ac:dyDescent="0.3">
      <c r="A92" t="str">
        <f t="shared" si="36"/>
        <v>30-2</v>
      </c>
      <c r="B92" s="21">
        <v>89</v>
      </c>
      <c r="C92" s="21">
        <v>2</v>
      </c>
      <c r="D92" s="21">
        <v>1639</v>
      </c>
      <c r="E92" s="21">
        <v>1</v>
      </c>
      <c r="F92" s="21">
        <v>30</v>
      </c>
      <c r="G92" s="21">
        <v>2</v>
      </c>
      <c r="H92" s="21">
        <v>1</v>
      </c>
      <c r="J92" t="str">
        <f t="shared" si="37"/>
        <v>30-2</v>
      </c>
      <c r="K92">
        <v>89</v>
      </c>
      <c r="L92">
        <v>2</v>
      </c>
      <c r="M92">
        <v>12150</v>
      </c>
      <c r="N92">
        <v>3</v>
      </c>
      <c r="O92">
        <v>30</v>
      </c>
      <c r="P92">
        <v>2</v>
      </c>
      <c r="Q92">
        <v>0.87</v>
      </c>
      <c r="S92" t="str">
        <f t="shared" si="34"/>
        <v>23-1</v>
      </c>
      <c r="T92" s="23">
        <v>23</v>
      </c>
      <c r="U92" s="23">
        <v>23</v>
      </c>
      <c r="V92" s="23">
        <v>1</v>
      </c>
      <c r="W92" s="23">
        <v>100</v>
      </c>
      <c r="Y92" t="str">
        <f t="shared" si="35"/>
        <v>64-2</v>
      </c>
      <c r="Z92" s="23">
        <v>984</v>
      </c>
      <c r="AA92" s="23">
        <v>64</v>
      </c>
      <c r="AB92" s="23">
        <v>2</v>
      </c>
      <c r="AC92" s="23">
        <v>1.0865</v>
      </c>
      <c r="AD92">
        <f t="shared" si="38"/>
        <v>1.0865</v>
      </c>
      <c r="AF92" t="str">
        <f t="shared" si="39"/>
        <v>71-3</v>
      </c>
      <c r="AG92" s="23">
        <v>831</v>
      </c>
      <c r="AH92" s="23">
        <v>9</v>
      </c>
      <c r="AI92" s="23">
        <v>70</v>
      </c>
      <c r="AJ92" s="23">
        <v>3</v>
      </c>
      <c r="AK92" s="23">
        <v>71</v>
      </c>
      <c r="AL92" s="23">
        <v>3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x14ac:dyDescent="0.3">
      <c r="A93" t="str">
        <f t="shared" si="36"/>
        <v>30-3</v>
      </c>
      <c r="B93" s="21">
        <v>90</v>
      </c>
      <c r="C93" s="21">
        <v>2</v>
      </c>
      <c r="D93" s="21">
        <v>2701</v>
      </c>
      <c r="E93" s="21">
        <v>1</v>
      </c>
      <c r="F93" s="21">
        <v>30</v>
      </c>
      <c r="G93" s="21">
        <v>3</v>
      </c>
      <c r="H93" s="21">
        <v>1</v>
      </c>
      <c r="J93" t="str">
        <f t="shared" si="37"/>
        <v>30-3</v>
      </c>
      <c r="K93">
        <v>90</v>
      </c>
      <c r="L93">
        <v>2</v>
      </c>
      <c r="M93">
        <v>17361</v>
      </c>
      <c r="N93">
        <v>3</v>
      </c>
      <c r="O93">
        <v>30</v>
      </c>
      <c r="P93">
        <v>3</v>
      </c>
      <c r="Q93">
        <v>0.87</v>
      </c>
      <c r="S93" t="str">
        <f t="shared" si="34"/>
        <v>23-2</v>
      </c>
      <c r="T93" s="23">
        <v>96</v>
      </c>
      <c r="U93" s="23">
        <v>23</v>
      </c>
      <c r="V93" s="23">
        <v>2</v>
      </c>
      <c r="W93" s="23">
        <v>100</v>
      </c>
      <c r="Y93" t="str">
        <f t="shared" si="35"/>
        <v>64-3</v>
      </c>
      <c r="Z93" s="23">
        <v>985</v>
      </c>
      <c r="AA93" s="23">
        <v>64</v>
      </c>
      <c r="AB93" s="23">
        <v>3</v>
      </c>
      <c r="AC93" s="23">
        <v>1.7111000000000001</v>
      </c>
      <c r="AD93">
        <f t="shared" si="38"/>
        <v>1.7111000000000001</v>
      </c>
      <c r="AF93" t="str">
        <f t="shared" si="39"/>
        <v>50-3</v>
      </c>
      <c r="AG93" s="23">
        <v>832</v>
      </c>
      <c r="AH93" s="23">
        <v>2</v>
      </c>
      <c r="AI93" s="23">
        <v>49</v>
      </c>
      <c r="AJ93" s="23">
        <v>3</v>
      </c>
      <c r="AK93" s="23">
        <v>50</v>
      </c>
      <c r="AL93" s="23">
        <v>3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x14ac:dyDescent="0.3">
      <c r="A94" t="str">
        <f t="shared" si="36"/>
        <v>31-1</v>
      </c>
      <c r="B94" s="21">
        <v>91</v>
      </c>
      <c r="C94" s="21">
        <v>2</v>
      </c>
      <c r="D94" s="21">
        <v>44</v>
      </c>
      <c r="E94" s="21">
        <v>1</v>
      </c>
      <c r="F94" s="21">
        <v>31</v>
      </c>
      <c r="G94" s="21">
        <v>1</v>
      </c>
      <c r="H94" s="21">
        <v>1</v>
      </c>
      <c r="J94" t="str">
        <f t="shared" si="37"/>
        <v>31-1</v>
      </c>
      <c r="K94">
        <v>91</v>
      </c>
      <c r="L94">
        <v>2</v>
      </c>
      <c r="M94">
        <v>633</v>
      </c>
      <c r="N94">
        <v>2</v>
      </c>
      <c r="O94">
        <v>31</v>
      </c>
      <c r="P94">
        <v>1</v>
      </c>
      <c r="Q94">
        <v>0.60550000000000004</v>
      </c>
      <c r="S94" t="str">
        <f t="shared" si="34"/>
        <v>23-3</v>
      </c>
      <c r="T94" s="23">
        <v>169</v>
      </c>
      <c r="U94" s="23">
        <v>23</v>
      </c>
      <c r="V94" s="23">
        <v>3</v>
      </c>
      <c r="W94" s="23">
        <v>100</v>
      </c>
      <c r="Y94" t="str">
        <f t="shared" si="35"/>
        <v>67-1</v>
      </c>
      <c r="Z94" s="23">
        <v>986</v>
      </c>
      <c r="AA94" s="23">
        <v>67</v>
      </c>
      <c r="AB94" s="23">
        <v>1</v>
      </c>
      <c r="AC94" s="23">
        <v>7.0514000000000001</v>
      </c>
      <c r="AD94">
        <f t="shared" si="38"/>
        <v>7.0514000000000001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x14ac:dyDescent="0.3">
      <c r="A95" t="str">
        <f t="shared" si="36"/>
        <v>31-2</v>
      </c>
      <c r="B95" s="21">
        <v>92</v>
      </c>
      <c r="C95" s="21">
        <v>2</v>
      </c>
      <c r="D95" s="21">
        <v>60</v>
      </c>
      <c r="E95" s="21">
        <v>1</v>
      </c>
      <c r="F95" s="21">
        <v>31</v>
      </c>
      <c r="G95" s="21">
        <v>2</v>
      </c>
      <c r="H95" s="21">
        <v>1</v>
      </c>
      <c r="J95" t="str">
        <f t="shared" si="37"/>
        <v>31-2</v>
      </c>
      <c r="K95">
        <v>92</v>
      </c>
      <c r="L95">
        <v>2</v>
      </c>
      <c r="M95">
        <v>521</v>
      </c>
      <c r="N95">
        <v>2</v>
      </c>
      <c r="O95">
        <v>31</v>
      </c>
      <c r="P95">
        <v>2</v>
      </c>
      <c r="Q95">
        <v>0.60550000000000004</v>
      </c>
      <c r="S95" t="str">
        <f t="shared" si="34"/>
        <v>23-4</v>
      </c>
      <c r="T95" s="23">
        <v>242</v>
      </c>
      <c r="U95" s="23">
        <v>23</v>
      </c>
      <c r="V95" s="23">
        <v>4</v>
      </c>
      <c r="W95" s="23">
        <v>100</v>
      </c>
      <c r="Y95" t="str">
        <f t="shared" si="35"/>
        <v>67-2</v>
      </c>
      <c r="Z95" s="23">
        <v>987</v>
      </c>
      <c r="AA95" s="23">
        <v>67</v>
      </c>
      <c r="AB95" s="23">
        <v>2</v>
      </c>
      <c r="AC95" s="23">
        <v>0.34589999999999999</v>
      </c>
      <c r="AD95">
        <f t="shared" si="38"/>
        <v>0.34589999999999999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x14ac:dyDescent="0.3">
      <c r="A96" t="str">
        <f t="shared" si="36"/>
        <v>31-3</v>
      </c>
      <c r="B96" s="21">
        <v>93</v>
      </c>
      <c r="C96" s="21">
        <v>2</v>
      </c>
      <c r="D96" s="21">
        <v>502</v>
      </c>
      <c r="E96" s="21">
        <v>1</v>
      </c>
      <c r="F96" s="21">
        <v>31</v>
      </c>
      <c r="G96" s="21">
        <v>3</v>
      </c>
      <c r="H96" s="21">
        <v>1</v>
      </c>
      <c r="J96" t="str">
        <f t="shared" si="37"/>
        <v>31-3</v>
      </c>
      <c r="K96">
        <v>93</v>
      </c>
      <c r="L96">
        <v>2</v>
      </c>
      <c r="M96">
        <v>3995</v>
      </c>
      <c r="N96">
        <v>2</v>
      </c>
      <c r="O96">
        <v>31</v>
      </c>
      <c r="P96">
        <v>3</v>
      </c>
      <c r="Q96">
        <v>0.60550000000000004</v>
      </c>
      <c r="S96" t="str">
        <f t="shared" si="34"/>
        <v>24-1</v>
      </c>
      <c r="T96" s="23">
        <v>24</v>
      </c>
      <c r="U96" s="23">
        <v>24</v>
      </c>
      <c r="V96" s="23">
        <v>1</v>
      </c>
      <c r="W96" s="23">
        <v>100</v>
      </c>
      <c r="Y96" t="str">
        <f t="shared" si="35"/>
        <v>67-3</v>
      </c>
      <c r="Z96" s="23">
        <v>988</v>
      </c>
      <c r="AA96" s="23">
        <v>67</v>
      </c>
      <c r="AB96" s="23">
        <v>3</v>
      </c>
      <c r="AC96" s="23">
        <v>0.34589999999999999</v>
      </c>
      <c r="AD96">
        <f t="shared" si="38"/>
        <v>0.34589999999999999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x14ac:dyDescent="0.3">
      <c r="A97" t="str">
        <f t="shared" si="36"/>
        <v>32-1</v>
      </c>
      <c r="B97" s="21">
        <v>94</v>
      </c>
      <c r="C97" s="21">
        <v>2</v>
      </c>
      <c r="D97" s="21">
        <v>0</v>
      </c>
      <c r="E97" s="21">
        <v>3</v>
      </c>
      <c r="F97" s="21">
        <v>32</v>
      </c>
      <c r="G97" s="21">
        <v>1</v>
      </c>
      <c r="H97" s="21">
        <v>0.36</v>
      </c>
      <c r="J97" t="str">
        <f t="shared" si="37"/>
        <v>32-1</v>
      </c>
      <c r="K97">
        <v>94</v>
      </c>
      <c r="L97">
        <v>2</v>
      </c>
      <c r="M97">
        <v>0</v>
      </c>
      <c r="N97">
        <v>3</v>
      </c>
      <c r="O97">
        <v>32</v>
      </c>
      <c r="P97">
        <v>1</v>
      </c>
      <c r="Q97">
        <v>0.36</v>
      </c>
      <c r="S97" t="str">
        <f t="shared" si="34"/>
        <v>24-2</v>
      </c>
      <c r="T97" s="23">
        <v>97</v>
      </c>
      <c r="U97" s="23">
        <v>24</v>
      </c>
      <c r="V97" s="23">
        <v>2</v>
      </c>
      <c r="W97" s="23">
        <v>100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x14ac:dyDescent="0.3">
      <c r="A98" t="str">
        <f t="shared" si="36"/>
        <v>32-2</v>
      </c>
      <c r="B98" s="21">
        <v>95</v>
      </c>
      <c r="C98" s="21">
        <v>2</v>
      </c>
      <c r="D98" s="21">
        <v>238</v>
      </c>
      <c r="E98" s="21">
        <v>3</v>
      </c>
      <c r="F98" s="21">
        <v>32</v>
      </c>
      <c r="G98" s="21">
        <v>2</v>
      </c>
      <c r="H98" s="21">
        <v>0.36</v>
      </c>
      <c r="J98" t="str">
        <f t="shared" si="37"/>
        <v>32-2</v>
      </c>
      <c r="K98">
        <v>95</v>
      </c>
      <c r="L98">
        <v>2</v>
      </c>
      <c r="M98">
        <v>1500</v>
      </c>
      <c r="N98">
        <v>3</v>
      </c>
      <c r="O98">
        <v>32</v>
      </c>
      <c r="P98">
        <v>2</v>
      </c>
      <c r="Q98">
        <v>0.36</v>
      </c>
      <c r="S98" t="str">
        <f t="shared" si="34"/>
        <v>24-3</v>
      </c>
      <c r="T98" s="23">
        <v>170</v>
      </c>
      <c r="U98" s="23">
        <v>24</v>
      </c>
      <c r="V98" s="23">
        <v>3</v>
      </c>
      <c r="W98" s="23">
        <v>100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x14ac:dyDescent="0.3">
      <c r="A99" t="str">
        <f t="shared" si="36"/>
        <v>32-3</v>
      </c>
      <c r="B99" s="21">
        <v>96</v>
      </c>
      <c r="C99" s="21">
        <v>2</v>
      </c>
      <c r="D99" s="21">
        <v>626</v>
      </c>
      <c r="E99" s="21">
        <v>3</v>
      </c>
      <c r="F99" s="21">
        <v>32</v>
      </c>
      <c r="G99" s="21">
        <v>3</v>
      </c>
      <c r="H99" s="21">
        <v>0.36</v>
      </c>
      <c r="J99" t="str">
        <f t="shared" si="37"/>
        <v>32-3</v>
      </c>
      <c r="K99">
        <v>96</v>
      </c>
      <c r="L99">
        <v>2</v>
      </c>
      <c r="M99">
        <v>4984</v>
      </c>
      <c r="N99">
        <v>3</v>
      </c>
      <c r="O99">
        <v>32</v>
      </c>
      <c r="P99">
        <v>3</v>
      </c>
      <c r="Q99">
        <v>0.36</v>
      </c>
      <c r="S99" t="str">
        <f t="shared" si="34"/>
        <v>24-4</v>
      </c>
      <c r="T99" s="23">
        <v>243</v>
      </c>
      <c r="U99" s="23">
        <v>24</v>
      </c>
      <c r="V99" s="23">
        <v>4</v>
      </c>
      <c r="W99" s="23">
        <v>100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x14ac:dyDescent="0.3">
      <c r="A100" t="str">
        <f t="shared" si="36"/>
        <v>33-1</v>
      </c>
      <c r="B100" s="21">
        <v>97</v>
      </c>
      <c r="C100" s="21">
        <v>2</v>
      </c>
      <c r="D100" s="21">
        <v>0</v>
      </c>
      <c r="E100" s="21">
        <v>3</v>
      </c>
      <c r="F100" s="21">
        <v>33</v>
      </c>
      <c r="G100" s="21">
        <v>1</v>
      </c>
      <c r="H100" s="21">
        <v>0.2429</v>
      </c>
      <c r="J100" t="str">
        <f t="shared" si="37"/>
        <v>33-1</v>
      </c>
      <c r="K100">
        <v>97</v>
      </c>
      <c r="L100">
        <v>2</v>
      </c>
      <c r="M100">
        <v>0</v>
      </c>
      <c r="N100">
        <v>2</v>
      </c>
      <c r="O100">
        <v>33</v>
      </c>
      <c r="P100">
        <v>1</v>
      </c>
      <c r="Q100">
        <v>0.2429</v>
      </c>
      <c r="S100" t="str">
        <f t="shared" si="34"/>
        <v>25-1</v>
      </c>
      <c r="T100" s="23">
        <v>25</v>
      </c>
      <c r="U100" s="23">
        <v>25</v>
      </c>
      <c r="V100" s="23">
        <v>1</v>
      </c>
      <c r="W100" s="23">
        <v>100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x14ac:dyDescent="0.3">
      <c r="A101" t="str">
        <f t="shared" si="36"/>
        <v>33-2</v>
      </c>
      <c r="B101" s="21">
        <v>98</v>
      </c>
      <c r="C101" s="21">
        <v>2</v>
      </c>
      <c r="D101" s="21">
        <v>649</v>
      </c>
      <c r="E101" s="21">
        <v>3</v>
      </c>
      <c r="F101" s="21">
        <v>33</v>
      </c>
      <c r="G101" s="21">
        <v>2</v>
      </c>
      <c r="H101" s="21">
        <v>0.2429</v>
      </c>
      <c r="J101" t="str">
        <f t="shared" si="37"/>
        <v>33-2</v>
      </c>
      <c r="K101">
        <v>98</v>
      </c>
      <c r="L101">
        <v>2</v>
      </c>
      <c r="M101">
        <v>5528</v>
      </c>
      <c r="N101">
        <v>2</v>
      </c>
      <c r="O101">
        <v>33</v>
      </c>
      <c r="P101">
        <v>2</v>
      </c>
      <c r="Q101">
        <v>0.2429</v>
      </c>
      <c r="S101" t="str">
        <f t="shared" si="34"/>
        <v>25-2</v>
      </c>
      <c r="T101" s="23">
        <v>98</v>
      </c>
      <c r="U101" s="23">
        <v>25</v>
      </c>
      <c r="V101" s="23">
        <v>2</v>
      </c>
      <c r="W101" s="23">
        <v>100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x14ac:dyDescent="0.3">
      <c r="A102" t="str">
        <f t="shared" si="36"/>
        <v>33-3</v>
      </c>
      <c r="B102" s="21">
        <v>99</v>
      </c>
      <c r="C102" s="21">
        <v>2</v>
      </c>
      <c r="D102" s="21">
        <v>1481</v>
      </c>
      <c r="E102" s="21">
        <v>3</v>
      </c>
      <c r="F102" s="21">
        <v>33</v>
      </c>
      <c r="G102" s="21">
        <v>3</v>
      </c>
      <c r="H102" s="21">
        <v>0.2429</v>
      </c>
      <c r="J102" t="str">
        <f t="shared" si="37"/>
        <v>33-3</v>
      </c>
      <c r="K102">
        <v>99</v>
      </c>
      <c r="L102">
        <v>2</v>
      </c>
      <c r="M102">
        <v>12866</v>
      </c>
      <c r="N102">
        <v>2</v>
      </c>
      <c r="O102">
        <v>33</v>
      </c>
      <c r="P102">
        <v>3</v>
      </c>
      <c r="Q102">
        <v>0.2429</v>
      </c>
      <c r="S102" t="str">
        <f t="shared" si="34"/>
        <v>25-3</v>
      </c>
      <c r="T102" s="23">
        <v>171</v>
      </c>
      <c r="U102" s="23">
        <v>25</v>
      </c>
      <c r="V102" s="23">
        <v>3</v>
      </c>
      <c r="W102" s="23">
        <v>100</v>
      </c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x14ac:dyDescent="0.3">
      <c r="A103" t="str">
        <f t="shared" si="36"/>
        <v>34-1</v>
      </c>
      <c r="B103" s="21">
        <v>100</v>
      </c>
      <c r="C103" s="21">
        <v>2</v>
      </c>
      <c r="D103" s="21">
        <v>0</v>
      </c>
      <c r="E103" s="21">
        <v>3</v>
      </c>
      <c r="F103" s="21">
        <v>34</v>
      </c>
      <c r="G103" s="21">
        <v>1</v>
      </c>
      <c r="H103" s="21">
        <v>0.76600000000000001</v>
      </c>
      <c r="J103" t="str">
        <f t="shared" si="37"/>
        <v>34-1</v>
      </c>
      <c r="K103">
        <v>100</v>
      </c>
      <c r="L103">
        <v>2</v>
      </c>
      <c r="M103">
        <v>0</v>
      </c>
      <c r="N103">
        <v>3</v>
      </c>
      <c r="O103">
        <v>34</v>
      </c>
      <c r="P103">
        <v>1</v>
      </c>
      <c r="Q103">
        <v>0.76600000000000001</v>
      </c>
      <c r="S103" t="str">
        <f t="shared" si="34"/>
        <v>25-4</v>
      </c>
      <c r="T103" s="23">
        <v>244</v>
      </c>
      <c r="U103" s="23">
        <v>25</v>
      </c>
      <c r="V103" s="23">
        <v>4</v>
      </c>
      <c r="W103" s="23">
        <v>100</v>
      </c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x14ac:dyDescent="0.3">
      <c r="A104" t="str">
        <f t="shared" si="36"/>
        <v>34-2</v>
      </c>
      <c r="B104" s="21">
        <v>101</v>
      </c>
      <c r="C104" s="21">
        <v>2</v>
      </c>
      <c r="D104" s="21">
        <v>5145</v>
      </c>
      <c r="E104" s="21">
        <v>3</v>
      </c>
      <c r="F104" s="21">
        <v>34</v>
      </c>
      <c r="G104" s="21">
        <v>2</v>
      </c>
      <c r="H104" s="21">
        <v>0.76600000000000001</v>
      </c>
      <c r="J104" t="str">
        <f t="shared" si="37"/>
        <v>34-2</v>
      </c>
      <c r="K104">
        <v>101</v>
      </c>
      <c r="L104">
        <v>2</v>
      </c>
      <c r="M104">
        <v>30345</v>
      </c>
      <c r="N104">
        <v>3</v>
      </c>
      <c r="O104">
        <v>34</v>
      </c>
      <c r="P104">
        <v>2</v>
      </c>
      <c r="Q104">
        <v>0.76600000000000001</v>
      </c>
      <c r="S104" t="str">
        <f t="shared" si="34"/>
        <v>26-1</v>
      </c>
      <c r="T104" s="23">
        <v>26</v>
      </c>
      <c r="U104" s="23">
        <v>26</v>
      </c>
      <c r="V104" s="23">
        <v>1</v>
      </c>
      <c r="W104" s="23">
        <v>670</v>
      </c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x14ac:dyDescent="0.3">
      <c r="A105" t="str">
        <f t="shared" si="36"/>
        <v>34-3</v>
      </c>
      <c r="B105" s="21">
        <v>102</v>
      </c>
      <c r="C105" s="21">
        <v>2</v>
      </c>
      <c r="D105" s="21">
        <v>9070</v>
      </c>
      <c r="E105" s="21">
        <v>3</v>
      </c>
      <c r="F105" s="21">
        <v>34</v>
      </c>
      <c r="G105" s="21">
        <v>3</v>
      </c>
      <c r="H105" s="21">
        <v>0.76600000000000001</v>
      </c>
      <c r="J105" t="str">
        <f t="shared" si="37"/>
        <v>34-3</v>
      </c>
      <c r="K105">
        <v>102</v>
      </c>
      <c r="L105">
        <v>2</v>
      </c>
      <c r="M105">
        <v>52898</v>
      </c>
      <c r="N105">
        <v>3</v>
      </c>
      <c r="O105">
        <v>34</v>
      </c>
      <c r="P105">
        <v>3</v>
      </c>
      <c r="Q105">
        <v>0.76600000000000001</v>
      </c>
      <c r="S105" t="str">
        <f t="shared" si="34"/>
        <v>26-2</v>
      </c>
      <c r="T105" s="23">
        <v>99</v>
      </c>
      <c r="U105" s="23">
        <v>26</v>
      </c>
      <c r="V105" s="23">
        <v>2</v>
      </c>
      <c r="W105" s="23">
        <v>670</v>
      </c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x14ac:dyDescent="0.3">
      <c r="A106" t="str">
        <f t="shared" si="36"/>
        <v>35-1</v>
      </c>
      <c r="B106" s="21">
        <v>103</v>
      </c>
      <c r="C106" s="21">
        <v>2</v>
      </c>
      <c r="D106" s="21">
        <v>613</v>
      </c>
      <c r="E106" s="21">
        <v>1</v>
      </c>
      <c r="F106" s="21">
        <v>35</v>
      </c>
      <c r="G106" s="21">
        <v>1</v>
      </c>
      <c r="H106" s="21">
        <v>1</v>
      </c>
      <c r="J106" t="str">
        <f t="shared" si="37"/>
        <v>35-1</v>
      </c>
      <c r="K106">
        <v>103</v>
      </c>
      <c r="L106">
        <v>2</v>
      </c>
      <c r="M106">
        <v>2970</v>
      </c>
      <c r="N106">
        <v>2</v>
      </c>
      <c r="O106">
        <v>35</v>
      </c>
      <c r="P106">
        <v>1</v>
      </c>
      <c r="Q106">
        <v>0.67310000000000003</v>
      </c>
      <c r="S106" t="str">
        <f t="shared" si="34"/>
        <v>26-3</v>
      </c>
      <c r="T106" s="23">
        <v>172</v>
      </c>
      <c r="U106" s="23">
        <v>26</v>
      </c>
      <c r="V106" s="23">
        <v>3</v>
      </c>
      <c r="W106" s="23">
        <v>670</v>
      </c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x14ac:dyDescent="0.3">
      <c r="A107" t="str">
        <f t="shared" si="36"/>
        <v>35-2</v>
      </c>
      <c r="B107" s="21">
        <v>104</v>
      </c>
      <c r="C107" s="21">
        <v>2</v>
      </c>
      <c r="D107" s="21">
        <v>1671</v>
      </c>
      <c r="E107" s="21">
        <v>1</v>
      </c>
      <c r="F107" s="21">
        <v>35</v>
      </c>
      <c r="G107" s="21">
        <v>2</v>
      </c>
      <c r="H107" s="21">
        <v>1</v>
      </c>
      <c r="J107" t="str">
        <f t="shared" si="37"/>
        <v>35-2</v>
      </c>
      <c r="K107">
        <v>104</v>
      </c>
      <c r="L107">
        <v>2</v>
      </c>
      <c r="M107">
        <v>8590</v>
      </c>
      <c r="N107">
        <v>2</v>
      </c>
      <c r="O107">
        <v>35</v>
      </c>
      <c r="P107">
        <v>2</v>
      </c>
      <c r="Q107">
        <v>0.67310000000000003</v>
      </c>
      <c r="S107" t="str">
        <f t="shared" si="34"/>
        <v>26-4</v>
      </c>
      <c r="T107" s="23">
        <v>245</v>
      </c>
      <c r="U107" s="23">
        <v>26</v>
      </c>
      <c r="V107" s="23">
        <v>4</v>
      </c>
      <c r="W107" s="23">
        <v>670</v>
      </c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x14ac:dyDescent="0.3">
      <c r="A108" t="str">
        <f t="shared" si="36"/>
        <v>35-3</v>
      </c>
      <c r="B108" s="21">
        <v>105</v>
      </c>
      <c r="C108" s="21">
        <v>2</v>
      </c>
      <c r="D108" s="21">
        <v>3183</v>
      </c>
      <c r="E108" s="21">
        <v>1</v>
      </c>
      <c r="F108" s="21">
        <v>35</v>
      </c>
      <c r="G108" s="21">
        <v>3</v>
      </c>
      <c r="H108" s="21">
        <v>1</v>
      </c>
      <c r="J108" t="str">
        <f t="shared" si="37"/>
        <v>35-3</v>
      </c>
      <c r="K108">
        <v>105</v>
      </c>
      <c r="L108">
        <v>2</v>
      </c>
      <c r="M108">
        <v>14430</v>
      </c>
      <c r="N108">
        <v>2</v>
      </c>
      <c r="O108">
        <v>35</v>
      </c>
      <c r="P108">
        <v>3</v>
      </c>
      <c r="Q108">
        <v>0.67310000000000003</v>
      </c>
      <c r="S108" t="str">
        <f t="shared" si="34"/>
        <v>27-1</v>
      </c>
      <c r="T108" s="23">
        <v>27</v>
      </c>
      <c r="U108" s="23">
        <v>27</v>
      </c>
      <c r="V108" s="23">
        <v>1</v>
      </c>
      <c r="W108" s="23">
        <v>570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x14ac:dyDescent="0.3">
      <c r="A109" t="str">
        <f t="shared" si="36"/>
        <v>36-1</v>
      </c>
      <c r="B109" s="21">
        <v>106</v>
      </c>
      <c r="C109" s="21">
        <v>2</v>
      </c>
      <c r="D109" s="21">
        <v>2059</v>
      </c>
      <c r="E109" s="21">
        <v>1</v>
      </c>
      <c r="F109" s="21">
        <v>36</v>
      </c>
      <c r="G109" s="21">
        <v>1</v>
      </c>
      <c r="H109" s="21">
        <v>1</v>
      </c>
      <c r="J109" t="str">
        <f t="shared" si="37"/>
        <v>36-1</v>
      </c>
      <c r="K109">
        <v>106</v>
      </c>
      <c r="L109">
        <v>2</v>
      </c>
      <c r="M109">
        <v>3439</v>
      </c>
      <c r="N109">
        <v>1</v>
      </c>
      <c r="O109">
        <v>36</v>
      </c>
      <c r="P109">
        <v>1</v>
      </c>
      <c r="Q109">
        <v>1</v>
      </c>
      <c r="S109" t="str">
        <f t="shared" si="34"/>
        <v>27-2</v>
      </c>
      <c r="T109" s="23">
        <v>100</v>
      </c>
      <c r="U109" s="23">
        <v>27</v>
      </c>
      <c r="V109" s="23">
        <v>2</v>
      </c>
      <c r="W109" s="23">
        <v>570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x14ac:dyDescent="0.3">
      <c r="A110" t="str">
        <f t="shared" si="36"/>
        <v>36-2</v>
      </c>
      <c r="B110" s="21">
        <v>107</v>
      </c>
      <c r="C110" s="21">
        <v>2</v>
      </c>
      <c r="D110" s="21">
        <v>1</v>
      </c>
      <c r="E110" s="21">
        <v>1</v>
      </c>
      <c r="F110" s="21">
        <v>36</v>
      </c>
      <c r="G110" s="21">
        <v>2</v>
      </c>
      <c r="H110" s="21">
        <v>1</v>
      </c>
      <c r="J110" t="str">
        <f t="shared" si="37"/>
        <v>36-2</v>
      </c>
      <c r="K110">
        <v>107</v>
      </c>
      <c r="L110">
        <v>2</v>
      </c>
      <c r="M110">
        <v>1</v>
      </c>
      <c r="N110">
        <v>1</v>
      </c>
      <c r="O110">
        <v>36</v>
      </c>
      <c r="P110">
        <v>2</v>
      </c>
      <c r="Q110">
        <v>1</v>
      </c>
      <c r="S110" t="str">
        <f t="shared" si="34"/>
        <v>27-3</v>
      </c>
      <c r="T110" s="23">
        <v>173</v>
      </c>
      <c r="U110" s="23">
        <v>27</v>
      </c>
      <c r="V110" s="23">
        <v>3</v>
      </c>
      <c r="W110" s="23">
        <v>570</v>
      </c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x14ac:dyDescent="0.3">
      <c r="A111" t="str">
        <f t="shared" si="36"/>
        <v>36-3</v>
      </c>
      <c r="B111" s="21">
        <v>108</v>
      </c>
      <c r="C111" s="21">
        <v>2</v>
      </c>
      <c r="D111" s="21">
        <v>1907</v>
      </c>
      <c r="E111" s="21">
        <v>1</v>
      </c>
      <c r="F111" s="21">
        <v>36</v>
      </c>
      <c r="G111" s="21">
        <v>3</v>
      </c>
      <c r="H111" s="21">
        <v>1</v>
      </c>
      <c r="J111" t="str">
        <f t="shared" si="37"/>
        <v>36-3</v>
      </c>
      <c r="K111">
        <v>108</v>
      </c>
      <c r="L111">
        <v>2</v>
      </c>
      <c r="M111">
        <v>3180</v>
      </c>
      <c r="N111">
        <v>1</v>
      </c>
      <c r="O111">
        <v>36</v>
      </c>
      <c r="P111">
        <v>3</v>
      </c>
      <c r="Q111">
        <v>1</v>
      </c>
      <c r="S111" t="str">
        <f t="shared" si="34"/>
        <v>27-4</v>
      </c>
      <c r="T111" s="23">
        <v>246</v>
      </c>
      <c r="U111" s="23">
        <v>27</v>
      </c>
      <c r="V111" s="23">
        <v>4</v>
      </c>
      <c r="W111" s="23">
        <v>570</v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x14ac:dyDescent="0.3">
      <c r="A112" t="str">
        <f t="shared" si="36"/>
        <v>37-1</v>
      </c>
      <c r="B112" s="21">
        <v>109</v>
      </c>
      <c r="C112" s="21">
        <v>2</v>
      </c>
      <c r="D112" s="21">
        <v>1</v>
      </c>
      <c r="E112" s="21">
        <v>1</v>
      </c>
      <c r="F112" s="21">
        <v>37</v>
      </c>
      <c r="G112" s="21">
        <v>1</v>
      </c>
      <c r="H112" s="21">
        <v>1</v>
      </c>
      <c r="J112" t="str">
        <f t="shared" si="37"/>
        <v>37-1</v>
      </c>
      <c r="K112">
        <v>109</v>
      </c>
      <c r="L112">
        <v>2</v>
      </c>
      <c r="M112">
        <v>3</v>
      </c>
      <c r="N112">
        <v>1</v>
      </c>
      <c r="O112">
        <v>37</v>
      </c>
      <c r="P112">
        <v>1</v>
      </c>
      <c r="Q112">
        <v>1</v>
      </c>
      <c r="S112" t="str">
        <f t="shared" si="34"/>
        <v>28-1</v>
      </c>
      <c r="T112" s="23">
        <v>28</v>
      </c>
      <c r="U112" s="23">
        <v>28</v>
      </c>
      <c r="V112" s="23">
        <v>1</v>
      </c>
      <c r="W112" s="23">
        <v>100</v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x14ac:dyDescent="0.3">
      <c r="A113" t="str">
        <f t="shared" si="36"/>
        <v>37-2</v>
      </c>
      <c r="B113" s="21">
        <v>110</v>
      </c>
      <c r="C113" s="21">
        <v>2</v>
      </c>
      <c r="D113" s="21">
        <v>0</v>
      </c>
      <c r="E113" s="21">
        <v>1</v>
      </c>
      <c r="F113" s="21">
        <v>37</v>
      </c>
      <c r="G113" s="21">
        <v>2</v>
      </c>
      <c r="H113" s="21">
        <v>1</v>
      </c>
      <c r="J113" t="str">
        <f t="shared" si="37"/>
        <v>37-2</v>
      </c>
      <c r="K113">
        <v>110</v>
      </c>
      <c r="L113">
        <v>2</v>
      </c>
      <c r="M113">
        <v>0</v>
      </c>
      <c r="N113">
        <v>1</v>
      </c>
      <c r="O113">
        <v>37</v>
      </c>
      <c r="P113">
        <v>2</v>
      </c>
      <c r="Q113">
        <v>1</v>
      </c>
      <c r="S113" t="str">
        <f t="shared" si="34"/>
        <v>28-2</v>
      </c>
      <c r="T113" s="23">
        <v>101</v>
      </c>
      <c r="U113" s="23">
        <v>28</v>
      </c>
      <c r="V113" s="23">
        <v>2</v>
      </c>
      <c r="W113" s="23">
        <v>100</v>
      </c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x14ac:dyDescent="0.3">
      <c r="A114" t="str">
        <f t="shared" si="36"/>
        <v>37-3</v>
      </c>
      <c r="B114" s="21">
        <v>111</v>
      </c>
      <c r="C114" s="21">
        <v>2</v>
      </c>
      <c r="D114" s="21">
        <v>107</v>
      </c>
      <c r="E114" s="21">
        <v>1</v>
      </c>
      <c r="F114" s="21">
        <v>37</v>
      </c>
      <c r="G114" s="21">
        <v>3</v>
      </c>
      <c r="H114" s="21">
        <v>1</v>
      </c>
      <c r="J114" t="str">
        <f t="shared" si="37"/>
        <v>37-3</v>
      </c>
      <c r="K114">
        <v>111</v>
      </c>
      <c r="L114">
        <v>2</v>
      </c>
      <c r="M114">
        <v>1433</v>
      </c>
      <c r="N114">
        <v>1</v>
      </c>
      <c r="O114">
        <v>37</v>
      </c>
      <c r="P114">
        <v>3</v>
      </c>
      <c r="Q114">
        <v>1</v>
      </c>
      <c r="S114" t="str">
        <f t="shared" si="34"/>
        <v>28-3</v>
      </c>
      <c r="T114" s="23">
        <v>174</v>
      </c>
      <c r="U114" s="23">
        <v>28</v>
      </c>
      <c r="V114" s="23">
        <v>3</v>
      </c>
      <c r="W114" s="23">
        <v>100</v>
      </c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x14ac:dyDescent="0.3">
      <c r="A115" t="str">
        <f t="shared" si="36"/>
        <v>38-1</v>
      </c>
      <c r="B115" s="21">
        <v>112</v>
      </c>
      <c r="C115" s="21">
        <v>2</v>
      </c>
      <c r="D115" s="21">
        <v>1</v>
      </c>
      <c r="E115" s="21">
        <v>1</v>
      </c>
      <c r="F115" s="21">
        <v>38</v>
      </c>
      <c r="G115" s="21">
        <v>1</v>
      </c>
      <c r="H115" s="21">
        <v>1</v>
      </c>
      <c r="J115" t="str">
        <f t="shared" si="37"/>
        <v>38-1</v>
      </c>
      <c r="K115">
        <v>112</v>
      </c>
      <c r="L115">
        <v>2</v>
      </c>
      <c r="M115">
        <v>3</v>
      </c>
      <c r="N115">
        <v>1</v>
      </c>
      <c r="O115">
        <v>38</v>
      </c>
      <c r="P115">
        <v>1</v>
      </c>
      <c r="Q115">
        <v>1</v>
      </c>
      <c r="S115" t="str">
        <f t="shared" si="34"/>
        <v>28-4</v>
      </c>
      <c r="T115" s="23">
        <v>247</v>
      </c>
      <c r="U115" s="23">
        <v>28</v>
      </c>
      <c r="V115" s="23">
        <v>4</v>
      </c>
      <c r="W115" s="23">
        <v>100</v>
      </c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x14ac:dyDescent="0.3">
      <c r="A116" t="str">
        <f t="shared" si="36"/>
        <v>38-2</v>
      </c>
      <c r="B116" s="21">
        <v>113</v>
      </c>
      <c r="C116" s="21">
        <v>2</v>
      </c>
      <c r="D116" s="21">
        <v>0</v>
      </c>
      <c r="E116" s="21">
        <v>1</v>
      </c>
      <c r="F116" s="21">
        <v>38</v>
      </c>
      <c r="G116" s="21">
        <v>2</v>
      </c>
      <c r="H116" s="21">
        <v>1</v>
      </c>
      <c r="J116" t="str">
        <f t="shared" si="37"/>
        <v>38-2</v>
      </c>
      <c r="K116">
        <v>113</v>
      </c>
      <c r="L116">
        <v>2</v>
      </c>
      <c r="M116">
        <v>0</v>
      </c>
      <c r="N116">
        <v>1</v>
      </c>
      <c r="O116">
        <v>38</v>
      </c>
      <c r="P116">
        <v>2</v>
      </c>
      <c r="Q116">
        <v>1</v>
      </c>
      <c r="S116" t="str">
        <f t="shared" si="34"/>
        <v>29-1</v>
      </c>
      <c r="T116" s="23">
        <v>29</v>
      </c>
      <c r="U116" s="23">
        <v>29</v>
      </c>
      <c r="V116" s="23">
        <v>1</v>
      </c>
      <c r="W116" s="23">
        <v>570</v>
      </c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x14ac:dyDescent="0.3">
      <c r="A117" t="str">
        <f t="shared" si="36"/>
        <v>38-3</v>
      </c>
      <c r="B117" s="21">
        <v>114</v>
      </c>
      <c r="C117" s="21">
        <v>2</v>
      </c>
      <c r="D117" s="21">
        <v>107</v>
      </c>
      <c r="E117" s="21">
        <v>1</v>
      </c>
      <c r="F117" s="21">
        <v>38</v>
      </c>
      <c r="G117" s="21">
        <v>3</v>
      </c>
      <c r="H117" s="21">
        <v>1</v>
      </c>
      <c r="J117" t="str">
        <f t="shared" si="37"/>
        <v>38-3</v>
      </c>
      <c r="K117">
        <v>114</v>
      </c>
      <c r="L117">
        <v>2</v>
      </c>
      <c r="M117">
        <v>1433</v>
      </c>
      <c r="N117">
        <v>1</v>
      </c>
      <c r="O117">
        <v>38</v>
      </c>
      <c r="P117">
        <v>3</v>
      </c>
      <c r="Q117">
        <v>1</v>
      </c>
      <c r="S117" t="str">
        <f t="shared" si="34"/>
        <v>29-2</v>
      </c>
      <c r="T117" s="23">
        <v>102</v>
      </c>
      <c r="U117" s="23">
        <v>29</v>
      </c>
      <c r="V117" s="23">
        <v>2</v>
      </c>
      <c r="W117" s="23">
        <v>570</v>
      </c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x14ac:dyDescent="0.3">
      <c r="A118" t="str">
        <f t="shared" si="36"/>
        <v>39-1</v>
      </c>
      <c r="B118" s="21">
        <v>115</v>
      </c>
      <c r="C118" s="21">
        <v>2</v>
      </c>
      <c r="D118" s="21">
        <v>13</v>
      </c>
      <c r="E118" s="21">
        <v>1</v>
      </c>
      <c r="F118" s="21">
        <v>39</v>
      </c>
      <c r="G118" s="21">
        <v>1</v>
      </c>
      <c r="H118" s="21">
        <v>1</v>
      </c>
      <c r="J118" t="str">
        <f t="shared" si="37"/>
        <v>39-1</v>
      </c>
      <c r="K118">
        <v>115</v>
      </c>
      <c r="L118">
        <v>2</v>
      </c>
      <c r="M118">
        <v>17</v>
      </c>
      <c r="N118">
        <v>1</v>
      </c>
      <c r="O118">
        <v>39</v>
      </c>
      <c r="P118">
        <v>1</v>
      </c>
      <c r="Q118">
        <v>1</v>
      </c>
      <c r="S118" t="str">
        <f t="shared" si="34"/>
        <v>29-3</v>
      </c>
      <c r="T118" s="23">
        <v>175</v>
      </c>
      <c r="U118" s="23">
        <v>29</v>
      </c>
      <c r="V118" s="23">
        <v>3</v>
      </c>
      <c r="W118" s="23">
        <v>570</v>
      </c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x14ac:dyDescent="0.3">
      <c r="A119" t="str">
        <f t="shared" si="36"/>
        <v>39-2</v>
      </c>
      <c r="B119" s="21">
        <v>116</v>
      </c>
      <c r="C119" s="21">
        <v>2</v>
      </c>
      <c r="D119" s="21">
        <v>0</v>
      </c>
      <c r="E119" s="21">
        <v>1</v>
      </c>
      <c r="F119" s="21">
        <v>39</v>
      </c>
      <c r="G119" s="21">
        <v>2</v>
      </c>
      <c r="H119" s="21">
        <v>1</v>
      </c>
      <c r="J119" t="str">
        <f t="shared" si="37"/>
        <v>39-2</v>
      </c>
      <c r="K119">
        <v>116</v>
      </c>
      <c r="L119">
        <v>2</v>
      </c>
      <c r="M119">
        <v>0</v>
      </c>
      <c r="N119">
        <v>1</v>
      </c>
      <c r="O119">
        <v>39</v>
      </c>
      <c r="P119">
        <v>2</v>
      </c>
      <c r="Q119">
        <v>1</v>
      </c>
      <c r="S119" t="str">
        <f t="shared" si="34"/>
        <v>29-4</v>
      </c>
      <c r="T119" s="23">
        <v>248</v>
      </c>
      <c r="U119" s="23">
        <v>29</v>
      </c>
      <c r="V119" s="23">
        <v>4</v>
      </c>
      <c r="W119" s="23">
        <v>570</v>
      </c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x14ac:dyDescent="0.3">
      <c r="A120" t="str">
        <f t="shared" si="36"/>
        <v>39-3</v>
      </c>
      <c r="B120" s="21">
        <v>117</v>
      </c>
      <c r="C120" s="21">
        <v>2</v>
      </c>
      <c r="D120" s="21">
        <v>5832</v>
      </c>
      <c r="E120" s="21">
        <v>1</v>
      </c>
      <c r="F120" s="21">
        <v>39</v>
      </c>
      <c r="G120" s="21">
        <v>3</v>
      </c>
      <c r="H120" s="21">
        <v>1</v>
      </c>
      <c r="J120" t="str">
        <f t="shared" si="37"/>
        <v>39-3</v>
      </c>
      <c r="K120">
        <v>117</v>
      </c>
      <c r="L120">
        <v>2</v>
      </c>
      <c r="M120">
        <v>7327</v>
      </c>
      <c r="N120">
        <v>1</v>
      </c>
      <c r="O120">
        <v>39</v>
      </c>
      <c r="P120">
        <v>3</v>
      </c>
      <c r="Q120">
        <v>1</v>
      </c>
      <c r="S120" t="str">
        <f t="shared" si="34"/>
        <v>30-1</v>
      </c>
      <c r="T120" s="23">
        <v>30</v>
      </c>
      <c r="U120" s="23">
        <v>30</v>
      </c>
      <c r="V120" s="23">
        <v>1</v>
      </c>
      <c r="W120" s="23">
        <v>620</v>
      </c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x14ac:dyDescent="0.3">
      <c r="A121" t="str">
        <f t="shared" si="36"/>
        <v>40-1</v>
      </c>
      <c r="B121" s="21">
        <v>118</v>
      </c>
      <c r="C121" s="21">
        <v>2</v>
      </c>
      <c r="D121" s="21">
        <v>118</v>
      </c>
      <c r="E121" s="21">
        <v>1</v>
      </c>
      <c r="F121" s="21">
        <v>40</v>
      </c>
      <c r="G121" s="21">
        <v>1</v>
      </c>
      <c r="H121" s="21">
        <v>1</v>
      </c>
      <c r="J121" t="str">
        <f t="shared" si="37"/>
        <v>40-1</v>
      </c>
      <c r="K121">
        <v>118</v>
      </c>
      <c r="L121">
        <v>2</v>
      </c>
      <c r="M121">
        <v>150</v>
      </c>
      <c r="N121">
        <v>1</v>
      </c>
      <c r="O121">
        <v>40</v>
      </c>
      <c r="P121">
        <v>1</v>
      </c>
      <c r="Q121">
        <v>1</v>
      </c>
      <c r="S121" t="str">
        <f t="shared" si="34"/>
        <v>30-2</v>
      </c>
      <c r="T121" s="23">
        <v>103</v>
      </c>
      <c r="U121" s="23">
        <v>30</v>
      </c>
      <c r="V121" s="23">
        <v>2</v>
      </c>
      <c r="W121" s="23">
        <v>620</v>
      </c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x14ac:dyDescent="0.3">
      <c r="A122" t="str">
        <f t="shared" si="36"/>
        <v>40-2</v>
      </c>
      <c r="B122" s="21">
        <v>119</v>
      </c>
      <c r="C122" s="21">
        <v>2</v>
      </c>
      <c r="D122" s="21">
        <v>0</v>
      </c>
      <c r="E122" s="21">
        <v>1</v>
      </c>
      <c r="F122" s="21">
        <v>40</v>
      </c>
      <c r="G122" s="21">
        <v>2</v>
      </c>
      <c r="H122" s="21">
        <v>1</v>
      </c>
      <c r="J122" t="str">
        <f t="shared" si="37"/>
        <v>40-2</v>
      </c>
      <c r="K122">
        <v>119</v>
      </c>
      <c r="L122">
        <v>2</v>
      </c>
      <c r="M122">
        <v>0</v>
      </c>
      <c r="N122">
        <v>1</v>
      </c>
      <c r="O122">
        <v>40</v>
      </c>
      <c r="P122">
        <v>2</v>
      </c>
      <c r="Q122">
        <v>1</v>
      </c>
      <c r="S122" t="str">
        <f t="shared" si="34"/>
        <v>30-3</v>
      </c>
      <c r="T122" s="23">
        <v>176</v>
      </c>
      <c r="U122" s="23">
        <v>30</v>
      </c>
      <c r="V122" s="23">
        <v>3</v>
      </c>
      <c r="W122" s="23">
        <v>620</v>
      </c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x14ac:dyDescent="0.3">
      <c r="A123" t="str">
        <f t="shared" si="36"/>
        <v>40-3</v>
      </c>
      <c r="B123" s="21">
        <v>120</v>
      </c>
      <c r="C123" s="21">
        <v>2</v>
      </c>
      <c r="D123" s="21">
        <v>9331</v>
      </c>
      <c r="E123" s="21">
        <v>1</v>
      </c>
      <c r="F123" s="21">
        <v>40</v>
      </c>
      <c r="G123" s="21">
        <v>3</v>
      </c>
      <c r="H123" s="21">
        <v>1</v>
      </c>
      <c r="J123" t="str">
        <f t="shared" si="37"/>
        <v>40-3</v>
      </c>
      <c r="K123">
        <v>120</v>
      </c>
      <c r="L123">
        <v>2</v>
      </c>
      <c r="M123">
        <v>11707</v>
      </c>
      <c r="N123">
        <v>1</v>
      </c>
      <c r="O123">
        <v>40</v>
      </c>
      <c r="P123">
        <v>3</v>
      </c>
      <c r="Q123">
        <v>1</v>
      </c>
      <c r="S123" t="str">
        <f t="shared" si="34"/>
        <v>30-4</v>
      </c>
      <c r="T123" s="23">
        <v>249</v>
      </c>
      <c r="U123" s="23">
        <v>30</v>
      </c>
      <c r="V123" s="23">
        <v>4</v>
      </c>
      <c r="W123" s="23">
        <v>620</v>
      </c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x14ac:dyDescent="0.3">
      <c r="A124" t="str">
        <f t="shared" si="36"/>
        <v>41-1</v>
      </c>
      <c r="B124" s="21">
        <v>121</v>
      </c>
      <c r="C124" s="21">
        <v>2</v>
      </c>
      <c r="D124" s="21">
        <v>48</v>
      </c>
      <c r="E124" s="21">
        <v>1</v>
      </c>
      <c r="F124" s="21">
        <v>41</v>
      </c>
      <c r="G124" s="21">
        <v>1</v>
      </c>
      <c r="H124" s="21">
        <v>1</v>
      </c>
      <c r="J124" t="str">
        <f t="shared" si="37"/>
        <v>41-1</v>
      </c>
      <c r="K124">
        <v>121</v>
      </c>
      <c r="L124">
        <v>2</v>
      </c>
      <c r="M124">
        <v>74</v>
      </c>
      <c r="N124">
        <v>1</v>
      </c>
      <c r="O124">
        <v>41</v>
      </c>
      <c r="P124">
        <v>1</v>
      </c>
      <c r="Q124">
        <v>1</v>
      </c>
      <c r="S124" t="str">
        <f t="shared" si="34"/>
        <v>31-1</v>
      </c>
      <c r="T124" s="23">
        <v>31</v>
      </c>
      <c r="U124" s="23">
        <v>31</v>
      </c>
      <c r="V124" s="23">
        <v>1</v>
      </c>
      <c r="W124" s="23">
        <v>520</v>
      </c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x14ac:dyDescent="0.3">
      <c r="A125" t="str">
        <f t="shared" si="36"/>
        <v>41-2</v>
      </c>
      <c r="B125" s="21">
        <v>122</v>
      </c>
      <c r="C125" s="21">
        <v>2</v>
      </c>
      <c r="D125" s="21">
        <v>385</v>
      </c>
      <c r="E125" s="21">
        <v>1</v>
      </c>
      <c r="F125" s="21">
        <v>41</v>
      </c>
      <c r="G125" s="21">
        <v>2</v>
      </c>
      <c r="H125" s="21">
        <v>1</v>
      </c>
      <c r="J125" t="str">
        <f t="shared" si="37"/>
        <v>41-2</v>
      </c>
      <c r="K125">
        <v>122</v>
      </c>
      <c r="L125">
        <v>2</v>
      </c>
      <c r="M125">
        <v>598</v>
      </c>
      <c r="N125">
        <v>1</v>
      </c>
      <c r="O125">
        <v>41</v>
      </c>
      <c r="P125">
        <v>2</v>
      </c>
      <c r="Q125">
        <v>1</v>
      </c>
      <c r="S125" t="str">
        <f t="shared" si="34"/>
        <v>31-2</v>
      </c>
      <c r="T125" s="23">
        <v>104</v>
      </c>
      <c r="U125" s="23">
        <v>31</v>
      </c>
      <c r="V125" s="23">
        <v>2</v>
      </c>
      <c r="W125" s="23">
        <v>520</v>
      </c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x14ac:dyDescent="0.3">
      <c r="A126" t="str">
        <f t="shared" si="36"/>
        <v>41-3</v>
      </c>
      <c r="B126" s="21">
        <v>123</v>
      </c>
      <c r="C126" s="21">
        <v>2</v>
      </c>
      <c r="D126" s="21">
        <v>249</v>
      </c>
      <c r="E126" s="21">
        <v>1</v>
      </c>
      <c r="F126" s="21">
        <v>41</v>
      </c>
      <c r="G126" s="21">
        <v>3</v>
      </c>
      <c r="H126" s="21">
        <v>1</v>
      </c>
      <c r="J126" t="str">
        <f t="shared" si="37"/>
        <v>41-3</v>
      </c>
      <c r="K126">
        <v>123</v>
      </c>
      <c r="L126">
        <v>2</v>
      </c>
      <c r="M126">
        <v>379</v>
      </c>
      <c r="N126">
        <v>1</v>
      </c>
      <c r="O126">
        <v>41</v>
      </c>
      <c r="P126">
        <v>3</v>
      </c>
      <c r="Q126">
        <v>1</v>
      </c>
      <c r="S126" t="str">
        <f t="shared" si="34"/>
        <v>31-3</v>
      </c>
      <c r="T126" s="23">
        <v>177</v>
      </c>
      <c r="U126" s="23">
        <v>31</v>
      </c>
      <c r="V126" s="23">
        <v>3</v>
      </c>
      <c r="W126" s="23">
        <v>520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x14ac:dyDescent="0.3">
      <c r="A127" t="str">
        <f t="shared" si="36"/>
        <v>42-1</v>
      </c>
      <c r="B127" s="21">
        <v>124</v>
      </c>
      <c r="C127" s="21">
        <v>2</v>
      </c>
      <c r="D127" s="21">
        <v>193</v>
      </c>
      <c r="E127" s="21">
        <v>1</v>
      </c>
      <c r="F127" s="21">
        <v>42</v>
      </c>
      <c r="G127" s="21">
        <v>1</v>
      </c>
      <c r="H127" s="21">
        <v>1</v>
      </c>
      <c r="J127" t="str">
        <f t="shared" si="37"/>
        <v>42-1</v>
      </c>
      <c r="K127">
        <v>124</v>
      </c>
      <c r="L127">
        <v>2</v>
      </c>
      <c r="M127">
        <v>370</v>
      </c>
      <c r="N127">
        <v>1</v>
      </c>
      <c r="O127">
        <v>42</v>
      </c>
      <c r="P127">
        <v>1</v>
      </c>
      <c r="Q127">
        <v>1</v>
      </c>
      <c r="S127" t="str">
        <f t="shared" si="34"/>
        <v>31-4</v>
      </c>
      <c r="T127" s="23">
        <v>250</v>
      </c>
      <c r="U127" s="23">
        <v>31</v>
      </c>
      <c r="V127" s="23">
        <v>4</v>
      </c>
      <c r="W127" s="23">
        <v>520</v>
      </c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x14ac:dyDescent="0.3">
      <c r="A128" t="str">
        <f t="shared" si="36"/>
        <v>42-2</v>
      </c>
      <c r="B128" s="21">
        <v>125</v>
      </c>
      <c r="C128" s="21">
        <v>2</v>
      </c>
      <c r="D128" s="21">
        <v>1</v>
      </c>
      <c r="E128" s="21">
        <v>1</v>
      </c>
      <c r="F128" s="21">
        <v>42</v>
      </c>
      <c r="G128" s="21">
        <v>2</v>
      </c>
      <c r="H128" s="21">
        <v>1</v>
      </c>
      <c r="J128" t="str">
        <f t="shared" si="37"/>
        <v>42-2</v>
      </c>
      <c r="K128">
        <v>125</v>
      </c>
      <c r="L128">
        <v>2</v>
      </c>
      <c r="M128">
        <v>1</v>
      </c>
      <c r="N128">
        <v>1</v>
      </c>
      <c r="O128">
        <v>42</v>
      </c>
      <c r="P128">
        <v>2</v>
      </c>
      <c r="Q128">
        <v>1</v>
      </c>
      <c r="S128" t="str">
        <f t="shared" si="34"/>
        <v>32-1</v>
      </c>
      <c r="T128" s="23">
        <v>32</v>
      </c>
      <c r="U128" s="23">
        <v>32</v>
      </c>
      <c r="V128" s="23">
        <v>1</v>
      </c>
      <c r="W128" s="23">
        <v>620</v>
      </c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x14ac:dyDescent="0.3">
      <c r="A129" t="str">
        <f t="shared" si="36"/>
        <v>42-3</v>
      </c>
      <c r="B129" s="21">
        <v>126</v>
      </c>
      <c r="C129" s="21">
        <v>2</v>
      </c>
      <c r="D129" s="21">
        <v>5360</v>
      </c>
      <c r="E129" s="21">
        <v>1</v>
      </c>
      <c r="F129" s="21">
        <v>42</v>
      </c>
      <c r="G129" s="21">
        <v>3</v>
      </c>
      <c r="H129" s="21">
        <v>1</v>
      </c>
      <c r="J129" t="str">
        <f t="shared" si="37"/>
        <v>42-3</v>
      </c>
      <c r="K129">
        <v>126</v>
      </c>
      <c r="L129">
        <v>2</v>
      </c>
      <c r="M129">
        <v>10403</v>
      </c>
      <c r="N129">
        <v>1</v>
      </c>
      <c r="O129">
        <v>42</v>
      </c>
      <c r="P129">
        <v>3</v>
      </c>
      <c r="Q129">
        <v>1</v>
      </c>
      <c r="S129" t="str">
        <f t="shared" si="34"/>
        <v>32-2</v>
      </c>
      <c r="T129" s="23">
        <v>105</v>
      </c>
      <c r="U129" s="23">
        <v>32</v>
      </c>
      <c r="V129" s="23">
        <v>2</v>
      </c>
      <c r="W129" s="23">
        <v>620</v>
      </c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x14ac:dyDescent="0.3">
      <c r="A130" t="str">
        <f t="shared" si="36"/>
        <v>43-1</v>
      </c>
      <c r="B130" s="21">
        <v>127</v>
      </c>
      <c r="C130" s="21">
        <v>2</v>
      </c>
      <c r="D130" s="21">
        <v>3</v>
      </c>
      <c r="E130" s="21">
        <v>1</v>
      </c>
      <c r="F130" s="21">
        <v>43</v>
      </c>
      <c r="G130" s="21">
        <v>1</v>
      </c>
      <c r="H130" s="21">
        <v>1</v>
      </c>
      <c r="J130" t="str">
        <f t="shared" si="37"/>
        <v>43-1</v>
      </c>
      <c r="K130">
        <v>127</v>
      </c>
      <c r="L130">
        <v>2</v>
      </c>
      <c r="M130">
        <v>6</v>
      </c>
      <c r="N130">
        <v>1</v>
      </c>
      <c r="O130">
        <v>43</v>
      </c>
      <c r="P130">
        <v>1</v>
      </c>
      <c r="Q130">
        <v>1</v>
      </c>
      <c r="S130" t="str">
        <f t="shared" si="34"/>
        <v>32-3</v>
      </c>
      <c r="T130" s="23">
        <v>178</v>
      </c>
      <c r="U130" s="23">
        <v>32</v>
      </c>
      <c r="V130" s="23">
        <v>3</v>
      </c>
      <c r="W130" s="23">
        <v>620</v>
      </c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x14ac:dyDescent="0.3">
      <c r="A131" t="str">
        <f t="shared" si="36"/>
        <v>43-2</v>
      </c>
      <c r="B131" s="21">
        <v>128</v>
      </c>
      <c r="C131" s="21">
        <v>2</v>
      </c>
      <c r="D131" s="21">
        <v>1</v>
      </c>
      <c r="E131" s="21">
        <v>1</v>
      </c>
      <c r="F131" s="21">
        <v>43</v>
      </c>
      <c r="G131" s="21">
        <v>2</v>
      </c>
      <c r="H131" s="21">
        <v>1</v>
      </c>
      <c r="J131" t="str">
        <f t="shared" si="37"/>
        <v>43-2</v>
      </c>
      <c r="K131">
        <v>128</v>
      </c>
      <c r="L131">
        <v>2</v>
      </c>
      <c r="M131">
        <v>1</v>
      </c>
      <c r="N131">
        <v>1</v>
      </c>
      <c r="O131">
        <v>43</v>
      </c>
      <c r="P131">
        <v>2</v>
      </c>
      <c r="Q131">
        <v>1</v>
      </c>
      <c r="S131" t="str">
        <f t="shared" si="34"/>
        <v>32-4</v>
      </c>
      <c r="T131" s="23">
        <v>251</v>
      </c>
      <c r="U131" s="23">
        <v>32</v>
      </c>
      <c r="V131" s="23">
        <v>4</v>
      </c>
      <c r="W131" s="23">
        <v>620</v>
      </c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x14ac:dyDescent="0.3">
      <c r="A132" t="str">
        <f t="shared" si="36"/>
        <v>43-3</v>
      </c>
      <c r="B132" s="21">
        <v>129</v>
      </c>
      <c r="C132" s="21">
        <v>2</v>
      </c>
      <c r="D132" s="21">
        <v>309</v>
      </c>
      <c r="E132" s="21">
        <v>1</v>
      </c>
      <c r="F132" s="21">
        <v>43</v>
      </c>
      <c r="G132" s="21">
        <v>3</v>
      </c>
      <c r="H132" s="21">
        <v>1</v>
      </c>
      <c r="J132" t="str">
        <f t="shared" si="37"/>
        <v>43-3</v>
      </c>
      <c r="K132">
        <v>129</v>
      </c>
      <c r="L132">
        <v>2</v>
      </c>
      <c r="M132">
        <v>662</v>
      </c>
      <c r="N132">
        <v>1</v>
      </c>
      <c r="O132">
        <v>43</v>
      </c>
      <c r="P132">
        <v>3</v>
      </c>
      <c r="Q132">
        <v>1</v>
      </c>
      <c r="S132" t="str">
        <f t="shared" ref="S132:S195" si="68">U132&amp;"-"&amp;V132</f>
        <v>33-1</v>
      </c>
      <c r="T132" s="23">
        <v>33</v>
      </c>
      <c r="U132" s="23">
        <v>33</v>
      </c>
      <c r="V132" s="23">
        <v>1</v>
      </c>
      <c r="W132" s="23">
        <v>520</v>
      </c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x14ac:dyDescent="0.3">
      <c r="A133" t="str">
        <f t="shared" ref="A133:A196" si="69">F133&amp;"-"&amp;G133</f>
        <v>44-1</v>
      </c>
      <c r="B133" s="21">
        <v>130</v>
      </c>
      <c r="C133" s="21">
        <v>2</v>
      </c>
      <c r="D133" s="21">
        <v>3</v>
      </c>
      <c r="E133" s="21">
        <v>1</v>
      </c>
      <c r="F133" s="21">
        <v>44</v>
      </c>
      <c r="G133" s="21">
        <v>1</v>
      </c>
      <c r="H133" s="21">
        <v>1</v>
      </c>
      <c r="J133" t="str">
        <f t="shared" ref="J133:J196" si="70">O133&amp;"-"&amp;P133</f>
        <v>44-1</v>
      </c>
      <c r="K133">
        <v>130</v>
      </c>
      <c r="L133">
        <v>2</v>
      </c>
      <c r="M133">
        <v>6</v>
      </c>
      <c r="N133">
        <v>1</v>
      </c>
      <c r="O133">
        <v>44</v>
      </c>
      <c r="P133">
        <v>1</v>
      </c>
      <c r="Q133">
        <v>1</v>
      </c>
      <c r="S133" t="str">
        <f t="shared" si="68"/>
        <v>33-2</v>
      </c>
      <c r="T133" s="23">
        <v>106</v>
      </c>
      <c r="U133" s="23">
        <v>33</v>
      </c>
      <c r="V133" s="23">
        <v>2</v>
      </c>
      <c r="W133" s="23">
        <v>520</v>
      </c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x14ac:dyDescent="0.3">
      <c r="A134" t="str">
        <f t="shared" si="69"/>
        <v>44-2</v>
      </c>
      <c r="B134" s="21">
        <v>131</v>
      </c>
      <c r="C134" s="21">
        <v>2</v>
      </c>
      <c r="D134" s="21">
        <v>0</v>
      </c>
      <c r="E134" s="21">
        <v>1</v>
      </c>
      <c r="F134" s="21">
        <v>44</v>
      </c>
      <c r="G134" s="21">
        <v>2</v>
      </c>
      <c r="H134" s="21">
        <v>1</v>
      </c>
      <c r="J134" t="str">
        <f t="shared" si="70"/>
        <v>44-2</v>
      </c>
      <c r="K134">
        <v>131</v>
      </c>
      <c r="L134">
        <v>2</v>
      </c>
      <c r="M134">
        <v>0</v>
      </c>
      <c r="N134">
        <v>1</v>
      </c>
      <c r="O134">
        <v>44</v>
      </c>
      <c r="P134">
        <v>2</v>
      </c>
      <c r="Q134">
        <v>1</v>
      </c>
      <c r="S134" t="str">
        <f t="shared" si="68"/>
        <v>33-3</v>
      </c>
      <c r="T134" s="23">
        <v>179</v>
      </c>
      <c r="U134" s="23">
        <v>33</v>
      </c>
      <c r="V134" s="23">
        <v>3</v>
      </c>
      <c r="W134" s="23">
        <v>520</v>
      </c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x14ac:dyDescent="0.3">
      <c r="A135" t="str">
        <f t="shared" si="69"/>
        <v>44-3</v>
      </c>
      <c r="B135" s="21">
        <v>132</v>
      </c>
      <c r="C135" s="21">
        <v>2</v>
      </c>
      <c r="D135" s="21">
        <v>309</v>
      </c>
      <c r="E135" s="21">
        <v>1</v>
      </c>
      <c r="F135" s="21">
        <v>44</v>
      </c>
      <c r="G135" s="21">
        <v>3</v>
      </c>
      <c r="H135" s="21">
        <v>1</v>
      </c>
      <c r="J135" t="str">
        <f t="shared" si="70"/>
        <v>44-3</v>
      </c>
      <c r="K135">
        <v>132</v>
      </c>
      <c r="L135">
        <v>2</v>
      </c>
      <c r="M135">
        <v>662</v>
      </c>
      <c r="N135">
        <v>1</v>
      </c>
      <c r="O135">
        <v>44</v>
      </c>
      <c r="P135">
        <v>3</v>
      </c>
      <c r="Q135">
        <v>1</v>
      </c>
      <c r="S135" t="str">
        <f t="shared" si="68"/>
        <v>33-4</v>
      </c>
      <c r="T135" s="23">
        <v>252</v>
      </c>
      <c r="U135" s="23">
        <v>33</v>
      </c>
      <c r="V135" s="23">
        <v>4</v>
      </c>
      <c r="W135" s="23">
        <v>520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x14ac:dyDescent="0.3">
      <c r="A136" t="str">
        <f t="shared" si="69"/>
        <v>45-1</v>
      </c>
      <c r="B136" s="21">
        <v>133</v>
      </c>
      <c r="C136" s="21">
        <v>2</v>
      </c>
      <c r="D136" s="21">
        <v>930</v>
      </c>
      <c r="E136" s="21">
        <v>1</v>
      </c>
      <c r="F136" s="21">
        <v>45</v>
      </c>
      <c r="G136" s="21">
        <v>1</v>
      </c>
      <c r="H136" s="21">
        <v>1</v>
      </c>
      <c r="J136" t="str">
        <f t="shared" si="70"/>
        <v>45-1</v>
      </c>
      <c r="K136">
        <v>133</v>
      </c>
      <c r="L136">
        <v>2</v>
      </c>
      <c r="M136">
        <v>1165</v>
      </c>
      <c r="N136">
        <v>1</v>
      </c>
      <c r="O136">
        <v>45</v>
      </c>
      <c r="P136">
        <v>1</v>
      </c>
      <c r="Q136">
        <v>1</v>
      </c>
      <c r="S136" t="str">
        <f t="shared" si="68"/>
        <v>34-1</v>
      </c>
      <c r="T136" s="23">
        <v>34</v>
      </c>
      <c r="U136" s="23">
        <v>34</v>
      </c>
      <c r="V136" s="23">
        <v>1</v>
      </c>
      <c r="W136" s="23">
        <v>620</v>
      </c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x14ac:dyDescent="0.3">
      <c r="A137" t="str">
        <f t="shared" si="69"/>
        <v>45-2</v>
      </c>
      <c r="B137" s="21">
        <v>134</v>
      </c>
      <c r="C137" s="21">
        <v>2</v>
      </c>
      <c r="D137" s="21">
        <v>1</v>
      </c>
      <c r="E137" s="21">
        <v>1</v>
      </c>
      <c r="F137" s="21">
        <v>45</v>
      </c>
      <c r="G137" s="21">
        <v>2</v>
      </c>
      <c r="H137" s="21">
        <v>1</v>
      </c>
      <c r="J137" t="str">
        <f t="shared" si="70"/>
        <v>45-2</v>
      </c>
      <c r="K137">
        <v>134</v>
      </c>
      <c r="L137">
        <v>2</v>
      </c>
      <c r="M137">
        <v>1</v>
      </c>
      <c r="N137">
        <v>1</v>
      </c>
      <c r="O137">
        <v>45</v>
      </c>
      <c r="P137">
        <v>2</v>
      </c>
      <c r="Q137">
        <v>1</v>
      </c>
      <c r="S137" t="str">
        <f t="shared" si="68"/>
        <v>34-2</v>
      </c>
      <c r="T137" s="23">
        <v>107</v>
      </c>
      <c r="U137" s="23">
        <v>34</v>
      </c>
      <c r="V137" s="23">
        <v>2</v>
      </c>
      <c r="W137" s="23">
        <v>620</v>
      </c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x14ac:dyDescent="0.3">
      <c r="A138" t="str">
        <f t="shared" si="69"/>
        <v>45-3</v>
      </c>
      <c r="B138" s="21">
        <v>135</v>
      </c>
      <c r="C138" s="21">
        <v>2</v>
      </c>
      <c r="D138" s="21">
        <v>1</v>
      </c>
      <c r="E138" s="21">
        <v>1</v>
      </c>
      <c r="F138" s="21">
        <v>45</v>
      </c>
      <c r="G138" s="21">
        <v>3</v>
      </c>
      <c r="H138" s="21">
        <v>1</v>
      </c>
      <c r="J138" t="str">
        <f t="shared" si="70"/>
        <v>45-3</v>
      </c>
      <c r="K138">
        <v>135</v>
      </c>
      <c r="L138">
        <v>2</v>
      </c>
      <c r="M138">
        <v>1</v>
      </c>
      <c r="N138">
        <v>1</v>
      </c>
      <c r="O138">
        <v>45</v>
      </c>
      <c r="P138">
        <v>3</v>
      </c>
      <c r="Q138">
        <v>1</v>
      </c>
      <c r="S138" t="str">
        <f t="shared" si="68"/>
        <v>34-3</v>
      </c>
      <c r="T138" s="23">
        <v>180</v>
      </c>
      <c r="U138" s="23">
        <v>34</v>
      </c>
      <c r="V138" s="23">
        <v>3</v>
      </c>
      <c r="W138" s="23">
        <v>620</v>
      </c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x14ac:dyDescent="0.3">
      <c r="A139" t="str">
        <f t="shared" si="69"/>
        <v>46-1</v>
      </c>
      <c r="B139" s="21">
        <v>136</v>
      </c>
      <c r="C139" s="21">
        <v>2</v>
      </c>
      <c r="D139" s="21">
        <v>0</v>
      </c>
      <c r="E139" s="21">
        <v>1</v>
      </c>
      <c r="F139" s="21">
        <v>46</v>
      </c>
      <c r="G139" s="21">
        <v>1</v>
      </c>
      <c r="H139" s="21">
        <v>1</v>
      </c>
      <c r="J139" t="str">
        <f t="shared" si="70"/>
        <v>46-1</v>
      </c>
      <c r="K139">
        <v>136</v>
      </c>
      <c r="L139">
        <v>2</v>
      </c>
      <c r="M139">
        <v>0</v>
      </c>
      <c r="N139">
        <v>1</v>
      </c>
      <c r="O139">
        <v>46</v>
      </c>
      <c r="P139">
        <v>1</v>
      </c>
      <c r="Q139">
        <v>1</v>
      </c>
      <c r="S139" t="str">
        <f t="shared" si="68"/>
        <v>34-4</v>
      </c>
      <c r="T139" s="23">
        <v>253</v>
      </c>
      <c r="U139" s="23">
        <v>34</v>
      </c>
      <c r="V139" s="23">
        <v>4</v>
      </c>
      <c r="W139" s="23">
        <v>620</v>
      </c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x14ac:dyDescent="0.3">
      <c r="A140" t="str">
        <f t="shared" si="69"/>
        <v>46-2</v>
      </c>
      <c r="B140" s="21">
        <v>137</v>
      </c>
      <c r="C140" s="21">
        <v>2</v>
      </c>
      <c r="D140" s="21">
        <v>0</v>
      </c>
      <c r="E140" s="21">
        <v>1</v>
      </c>
      <c r="F140" s="21">
        <v>46</v>
      </c>
      <c r="G140" s="21">
        <v>2</v>
      </c>
      <c r="H140" s="21">
        <v>1</v>
      </c>
      <c r="J140" t="str">
        <f t="shared" si="70"/>
        <v>46-2</v>
      </c>
      <c r="K140">
        <v>137</v>
      </c>
      <c r="L140">
        <v>2</v>
      </c>
      <c r="M140">
        <v>0</v>
      </c>
      <c r="N140">
        <v>1</v>
      </c>
      <c r="O140">
        <v>46</v>
      </c>
      <c r="P140">
        <v>2</v>
      </c>
      <c r="Q140">
        <v>1</v>
      </c>
      <c r="S140" t="str">
        <f t="shared" si="68"/>
        <v>35-1</v>
      </c>
      <c r="T140" s="23">
        <v>35</v>
      </c>
      <c r="U140" s="23">
        <v>35</v>
      </c>
      <c r="V140" s="23">
        <v>1</v>
      </c>
      <c r="W140" s="23">
        <v>520</v>
      </c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x14ac:dyDescent="0.3">
      <c r="A141" t="str">
        <f t="shared" si="69"/>
        <v>46-3</v>
      </c>
      <c r="B141" s="21">
        <v>138</v>
      </c>
      <c r="C141" s="21">
        <v>2</v>
      </c>
      <c r="D141" s="21">
        <v>2</v>
      </c>
      <c r="E141" s="21">
        <v>1</v>
      </c>
      <c r="F141" s="21">
        <v>46</v>
      </c>
      <c r="G141" s="21">
        <v>3</v>
      </c>
      <c r="H141" s="21">
        <v>1</v>
      </c>
      <c r="J141" t="str">
        <f t="shared" si="70"/>
        <v>46-3</v>
      </c>
      <c r="K141">
        <v>138</v>
      </c>
      <c r="L141">
        <v>2</v>
      </c>
      <c r="M141">
        <v>8</v>
      </c>
      <c r="N141">
        <v>1</v>
      </c>
      <c r="O141">
        <v>46</v>
      </c>
      <c r="P141">
        <v>3</v>
      </c>
      <c r="Q141">
        <v>1</v>
      </c>
      <c r="S141" t="str">
        <f t="shared" si="68"/>
        <v>35-2</v>
      </c>
      <c r="T141" s="23">
        <v>108</v>
      </c>
      <c r="U141" s="23">
        <v>35</v>
      </c>
      <c r="V141" s="23">
        <v>2</v>
      </c>
      <c r="W141" s="23">
        <v>520</v>
      </c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x14ac:dyDescent="0.3">
      <c r="A142" t="str">
        <f t="shared" si="69"/>
        <v>47-1</v>
      </c>
      <c r="B142" s="21">
        <v>139</v>
      </c>
      <c r="C142" s="21">
        <v>2</v>
      </c>
      <c r="D142" s="21">
        <v>1</v>
      </c>
      <c r="E142" s="21">
        <v>1</v>
      </c>
      <c r="F142" s="21">
        <v>47</v>
      </c>
      <c r="G142" s="21">
        <v>1</v>
      </c>
      <c r="H142" s="21">
        <v>1</v>
      </c>
      <c r="J142" t="str">
        <f t="shared" si="70"/>
        <v>47-1</v>
      </c>
      <c r="K142">
        <v>139</v>
      </c>
      <c r="L142">
        <v>2</v>
      </c>
      <c r="M142">
        <v>1</v>
      </c>
      <c r="N142">
        <v>1</v>
      </c>
      <c r="O142">
        <v>47</v>
      </c>
      <c r="P142">
        <v>1</v>
      </c>
      <c r="Q142">
        <v>1</v>
      </c>
      <c r="S142" t="str">
        <f t="shared" si="68"/>
        <v>35-3</v>
      </c>
      <c r="T142" s="23">
        <v>181</v>
      </c>
      <c r="U142" s="23">
        <v>35</v>
      </c>
      <c r="V142" s="23">
        <v>3</v>
      </c>
      <c r="W142" s="23">
        <v>520</v>
      </c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x14ac:dyDescent="0.3">
      <c r="A143" t="str">
        <f t="shared" si="69"/>
        <v>47-2</v>
      </c>
      <c r="B143" s="21">
        <v>140</v>
      </c>
      <c r="C143" s="21">
        <v>2</v>
      </c>
      <c r="D143" s="21">
        <v>1</v>
      </c>
      <c r="E143" s="21">
        <v>1</v>
      </c>
      <c r="F143" s="21">
        <v>47</v>
      </c>
      <c r="G143" s="21">
        <v>2</v>
      </c>
      <c r="H143" s="21">
        <v>1</v>
      </c>
      <c r="J143" t="str">
        <f t="shared" si="70"/>
        <v>47-2</v>
      </c>
      <c r="K143">
        <v>140</v>
      </c>
      <c r="L143">
        <v>2</v>
      </c>
      <c r="M143">
        <v>1</v>
      </c>
      <c r="N143">
        <v>1</v>
      </c>
      <c r="O143">
        <v>47</v>
      </c>
      <c r="P143">
        <v>2</v>
      </c>
      <c r="Q143">
        <v>1</v>
      </c>
      <c r="S143" t="str">
        <f t="shared" si="68"/>
        <v>35-4</v>
      </c>
      <c r="T143" s="23">
        <v>254</v>
      </c>
      <c r="U143" s="23">
        <v>35</v>
      </c>
      <c r="V143" s="23">
        <v>4</v>
      </c>
      <c r="W143" s="23">
        <v>520</v>
      </c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x14ac:dyDescent="0.3">
      <c r="A144" t="str">
        <f t="shared" si="69"/>
        <v>47-3</v>
      </c>
      <c r="B144" s="21">
        <v>141</v>
      </c>
      <c r="C144" s="21">
        <v>2</v>
      </c>
      <c r="D144" s="21">
        <v>17</v>
      </c>
      <c r="E144" s="21">
        <v>1</v>
      </c>
      <c r="F144" s="21">
        <v>47</v>
      </c>
      <c r="G144" s="21">
        <v>3</v>
      </c>
      <c r="H144" s="21">
        <v>1</v>
      </c>
      <c r="J144" t="str">
        <f t="shared" si="70"/>
        <v>47-3</v>
      </c>
      <c r="K144">
        <v>141</v>
      </c>
      <c r="L144">
        <v>2</v>
      </c>
      <c r="M144">
        <v>48</v>
      </c>
      <c r="N144">
        <v>1</v>
      </c>
      <c r="O144">
        <v>47</v>
      </c>
      <c r="P144">
        <v>3</v>
      </c>
      <c r="Q144">
        <v>1</v>
      </c>
      <c r="S144" t="str">
        <f t="shared" si="68"/>
        <v>36-1</v>
      </c>
      <c r="T144" s="23">
        <v>36</v>
      </c>
      <c r="U144" s="23">
        <v>36</v>
      </c>
      <c r="V144" s="23">
        <v>1</v>
      </c>
      <c r="W144" s="23">
        <v>480</v>
      </c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x14ac:dyDescent="0.3">
      <c r="A145" t="str">
        <f t="shared" si="69"/>
        <v>48-1</v>
      </c>
      <c r="B145" s="21">
        <v>142</v>
      </c>
      <c r="C145" s="21">
        <v>2</v>
      </c>
      <c r="D145" s="21">
        <v>0</v>
      </c>
      <c r="E145" s="21">
        <v>1</v>
      </c>
      <c r="F145" s="21">
        <v>48</v>
      </c>
      <c r="G145" s="21">
        <v>1</v>
      </c>
      <c r="H145" s="21">
        <v>1</v>
      </c>
      <c r="J145" t="str">
        <f t="shared" si="70"/>
        <v>48-1</v>
      </c>
      <c r="K145">
        <v>142</v>
      </c>
      <c r="L145">
        <v>2</v>
      </c>
      <c r="M145">
        <v>0</v>
      </c>
      <c r="N145">
        <v>1</v>
      </c>
      <c r="O145">
        <v>48</v>
      </c>
      <c r="P145">
        <v>1</v>
      </c>
      <c r="Q145">
        <v>1</v>
      </c>
      <c r="S145" t="str">
        <f t="shared" si="68"/>
        <v>36-2</v>
      </c>
      <c r="T145" s="23">
        <v>109</v>
      </c>
      <c r="U145" s="23">
        <v>36</v>
      </c>
      <c r="V145" s="23">
        <v>2</v>
      </c>
      <c r="W145" s="23">
        <v>480</v>
      </c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x14ac:dyDescent="0.3">
      <c r="A146" t="str">
        <f t="shared" si="69"/>
        <v>48-2</v>
      </c>
      <c r="B146" s="21">
        <v>143</v>
      </c>
      <c r="C146" s="21">
        <v>2</v>
      </c>
      <c r="D146" s="21">
        <v>30</v>
      </c>
      <c r="E146" s="21">
        <v>1</v>
      </c>
      <c r="F146" s="21">
        <v>48</v>
      </c>
      <c r="G146" s="21">
        <v>2</v>
      </c>
      <c r="H146" s="21">
        <v>1</v>
      </c>
      <c r="J146" t="str">
        <f t="shared" si="70"/>
        <v>48-2</v>
      </c>
      <c r="K146">
        <v>143</v>
      </c>
      <c r="L146">
        <v>2</v>
      </c>
      <c r="M146">
        <v>49</v>
      </c>
      <c r="N146">
        <v>1</v>
      </c>
      <c r="O146">
        <v>48</v>
      </c>
      <c r="P146">
        <v>2</v>
      </c>
      <c r="Q146">
        <v>1</v>
      </c>
      <c r="S146" t="str">
        <f t="shared" si="68"/>
        <v>36-3</v>
      </c>
      <c r="T146" s="23">
        <v>182</v>
      </c>
      <c r="U146" s="23">
        <v>36</v>
      </c>
      <c r="V146" s="23">
        <v>3</v>
      </c>
      <c r="W146" s="23">
        <v>480</v>
      </c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x14ac:dyDescent="0.3">
      <c r="A147" t="str">
        <f t="shared" si="69"/>
        <v>48-3</v>
      </c>
      <c r="B147" s="21">
        <v>144</v>
      </c>
      <c r="C147" s="21">
        <v>2</v>
      </c>
      <c r="D147" s="21">
        <v>112</v>
      </c>
      <c r="E147" s="21">
        <v>1</v>
      </c>
      <c r="F147" s="21">
        <v>48</v>
      </c>
      <c r="G147" s="21">
        <v>3</v>
      </c>
      <c r="H147" s="21">
        <v>1</v>
      </c>
      <c r="J147" t="str">
        <f t="shared" si="70"/>
        <v>48-3</v>
      </c>
      <c r="K147">
        <v>144</v>
      </c>
      <c r="L147">
        <v>2</v>
      </c>
      <c r="M147">
        <v>175</v>
      </c>
      <c r="N147">
        <v>1</v>
      </c>
      <c r="O147">
        <v>48</v>
      </c>
      <c r="P147">
        <v>3</v>
      </c>
      <c r="Q147">
        <v>1</v>
      </c>
      <c r="S147" t="str">
        <f t="shared" si="68"/>
        <v>36-4</v>
      </c>
      <c r="T147" s="23">
        <v>255</v>
      </c>
      <c r="U147" s="23">
        <v>36</v>
      </c>
      <c r="V147" s="23">
        <v>4</v>
      </c>
      <c r="W147" s="23">
        <v>480</v>
      </c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x14ac:dyDescent="0.3">
      <c r="A148" t="str">
        <f t="shared" si="69"/>
        <v>49-1</v>
      </c>
      <c r="B148" s="21">
        <v>145</v>
      </c>
      <c r="C148" s="21">
        <v>2</v>
      </c>
      <c r="D148" s="21">
        <v>0</v>
      </c>
      <c r="E148" s="21">
        <v>1</v>
      </c>
      <c r="F148" s="21">
        <v>49</v>
      </c>
      <c r="G148" s="21">
        <v>1</v>
      </c>
      <c r="H148" s="21">
        <v>1</v>
      </c>
      <c r="J148" t="str">
        <f t="shared" si="70"/>
        <v>49-1</v>
      </c>
      <c r="K148">
        <v>145</v>
      </c>
      <c r="L148">
        <v>2</v>
      </c>
      <c r="M148">
        <v>0</v>
      </c>
      <c r="N148">
        <v>1</v>
      </c>
      <c r="O148">
        <v>49</v>
      </c>
      <c r="P148">
        <v>1</v>
      </c>
      <c r="Q148">
        <v>1</v>
      </c>
      <c r="S148" t="str">
        <f t="shared" si="68"/>
        <v>37-1</v>
      </c>
      <c r="T148" s="23">
        <v>37</v>
      </c>
      <c r="U148" s="23">
        <v>37</v>
      </c>
      <c r="V148" s="23">
        <v>1</v>
      </c>
      <c r="W148" s="23">
        <v>100</v>
      </c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x14ac:dyDescent="0.3">
      <c r="A149" t="str">
        <f t="shared" si="69"/>
        <v>49-2</v>
      </c>
      <c r="B149" s="21">
        <v>146</v>
      </c>
      <c r="C149" s="21">
        <v>2</v>
      </c>
      <c r="D149" s="21">
        <v>0</v>
      </c>
      <c r="E149" s="21">
        <v>1</v>
      </c>
      <c r="F149" s="21">
        <v>49</v>
      </c>
      <c r="G149" s="21">
        <v>2</v>
      </c>
      <c r="H149" s="21">
        <v>1</v>
      </c>
      <c r="J149" t="str">
        <f t="shared" si="70"/>
        <v>49-2</v>
      </c>
      <c r="K149">
        <v>146</v>
      </c>
      <c r="L149">
        <v>2</v>
      </c>
      <c r="M149">
        <v>0</v>
      </c>
      <c r="N149">
        <v>1</v>
      </c>
      <c r="O149">
        <v>49</v>
      </c>
      <c r="P149">
        <v>2</v>
      </c>
      <c r="Q149">
        <v>1</v>
      </c>
      <c r="S149" t="str">
        <f t="shared" si="68"/>
        <v>37-2</v>
      </c>
      <c r="T149" s="23">
        <v>110</v>
      </c>
      <c r="U149" s="23">
        <v>37</v>
      </c>
      <c r="V149" s="23">
        <v>2</v>
      </c>
      <c r="W149" s="23">
        <v>100</v>
      </c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x14ac:dyDescent="0.3">
      <c r="A150" t="str">
        <f t="shared" si="69"/>
        <v>49-3</v>
      </c>
      <c r="B150" s="21">
        <v>147</v>
      </c>
      <c r="C150" s="21">
        <v>2</v>
      </c>
      <c r="D150" s="21">
        <v>21</v>
      </c>
      <c r="E150" s="21">
        <v>1</v>
      </c>
      <c r="F150" s="21">
        <v>49</v>
      </c>
      <c r="G150" s="21">
        <v>3</v>
      </c>
      <c r="H150" s="21">
        <v>1</v>
      </c>
      <c r="J150" t="str">
        <f t="shared" si="70"/>
        <v>49-3</v>
      </c>
      <c r="K150">
        <v>147</v>
      </c>
      <c r="L150">
        <v>2</v>
      </c>
      <c r="M150">
        <v>34</v>
      </c>
      <c r="N150">
        <v>1</v>
      </c>
      <c r="O150">
        <v>49</v>
      </c>
      <c r="P150">
        <v>3</v>
      </c>
      <c r="Q150">
        <v>1</v>
      </c>
      <c r="S150" t="str">
        <f t="shared" si="68"/>
        <v>37-3</v>
      </c>
      <c r="T150" s="23">
        <v>183</v>
      </c>
      <c r="U150" s="23">
        <v>37</v>
      </c>
      <c r="V150" s="23">
        <v>3</v>
      </c>
      <c r="W150" s="23">
        <v>100</v>
      </c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x14ac:dyDescent="0.3">
      <c r="A151" t="str">
        <f t="shared" si="69"/>
        <v>50-1</v>
      </c>
      <c r="B151" s="21">
        <v>148</v>
      </c>
      <c r="C151" s="21">
        <v>2</v>
      </c>
      <c r="D151" s="21">
        <v>0</v>
      </c>
      <c r="E151" s="21">
        <v>1</v>
      </c>
      <c r="F151" s="21">
        <v>50</v>
      </c>
      <c r="G151" s="21">
        <v>1</v>
      </c>
      <c r="H151" s="21">
        <v>1</v>
      </c>
      <c r="J151" t="str">
        <f t="shared" si="70"/>
        <v>50-1</v>
      </c>
      <c r="K151">
        <v>148</v>
      </c>
      <c r="L151">
        <v>2</v>
      </c>
      <c r="M151">
        <v>0</v>
      </c>
      <c r="N151">
        <v>1</v>
      </c>
      <c r="O151">
        <v>50</v>
      </c>
      <c r="P151">
        <v>1</v>
      </c>
      <c r="Q151">
        <v>1</v>
      </c>
      <c r="S151" t="str">
        <f t="shared" si="68"/>
        <v>37-4</v>
      </c>
      <c r="T151" s="23">
        <v>256</v>
      </c>
      <c r="U151" s="23">
        <v>37</v>
      </c>
      <c r="V151" s="23">
        <v>4</v>
      </c>
      <c r="W151" s="23">
        <v>100</v>
      </c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x14ac:dyDescent="0.3">
      <c r="A152" t="str">
        <f t="shared" si="69"/>
        <v>50-2</v>
      </c>
      <c r="B152" s="21">
        <v>149</v>
      </c>
      <c r="C152" s="21">
        <v>2</v>
      </c>
      <c r="D152" s="21">
        <v>0</v>
      </c>
      <c r="E152" s="21">
        <v>1</v>
      </c>
      <c r="F152" s="21">
        <v>50</v>
      </c>
      <c r="G152" s="21">
        <v>2</v>
      </c>
      <c r="H152" s="21">
        <v>1</v>
      </c>
      <c r="J152" t="str">
        <f t="shared" si="70"/>
        <v>50-2</v>
      </c>
      <c r="K152">
        <v>149</v>
      </c>
      <c r="L152">
        <v>2</v>
      </c>
      <c r="M152">
        <v>0</v>
      </c>
      <c r="N152">
        <v>1</v>
      </c>
      <c r="O152">
        <v>50</v>
      </c>
      <c r="P152">
        <v>2</v>
      </c>
      <c r="Q152">
        <v>1</v>
      </c>
      <c r="S152" t="str">
        <f t="shared" si="68"/>
        <v>38-1</v>
      </c>
      <c r="T152" s="23">
        <v>38</v>
      </c>
      <c r="U152" s="23">
        <v>38</v>
      </c>
      <c r="V152" s="23">
        <v>1</v>
      </c>
      <c r="W152" s="23">
        <v>100</v>
      </c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x14ac:dyDescent="0.3">
      <c r="A153" t="str">
        <f t="shared" si="69"/>
        <v>50-3</v>
      </c>
      <c r="B153" s="21">
        <v>150</v>
      </c>
      <c r="C153" s="21">
        <v>2</v>
      </c>
      <c r="D153" s="21">
        <v>21</v>
      </c>
      <c r="E153" s="21">
        <v>1</v>
      </c>
      <c r="F153" s="21">
        <v>50</v>
      </c>
      <c r="G153" s="21">
        <v>3</v>
      </c>
      <c r="H153" s="21">
        <v>1</v>
      </c>
      <c r="J153" t="str">
        <f t="shared" si="70"/>
        <v>50-3</v>
      </c>
      <c r="K153">
        <v>150</v>
      </c>
      <c r="L153">
        <v>2</v>
      </c>
      <c r="M153">
        <v>34</v>
      </c>
      <c r="N153">
        <v>1</v>
      </c>
      <c r="O153">
        <v>50</v>
      </c>
      <c r="P153">
        <v>3</v>
      </c>
      <c r="Q153">
        <v>1</v>
      </c>
      <c r="S153" t="str">
        <f t="shared" si="68"/>
        <v>38-2</v>
      </c>
      <c r="T153" s="23">
        <v>111</v>
      </c>
      <c r="U153" s="23">
        <v>38</v>
      </c>
      <c r="V153" s="23">
        <v>2</v>
      </c>
      <c r="W153" s="23">
        <v>100</v>
      </c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x14ac:dyDescent="0.3">
      <c r="A154" t="str">
        <f t="shared" si="69"/>
        <v>51-1</v>
      </c>
      <c r="B154" s="21">
        <v>151</v>
      </c>
      <c r="C154" s="21">
        <v>2</v>
      </c>
      <c r="D154" s="21">
        <v>2</v>
      </c>
      <c r="E154" s="21">
        <v>1</v>
      </c>
      <c r="F154" s="21">
        <v>51</v>
      </c>
      <c r="G154" s="21">
        <v>1</v>
      </c>
      <c r="H154" s="21">
        <v>1</v>
      </c>
      <c r="J154" t="str">
        <f t="shared" si="70"/>
        <v>51-1</v>
      </c>
      <c r="K154">
        <v>151</v>
      </c>
      <c r="L154">
        <v>2</v>
      </c>
      <c r="M154">
        <v>7</v>
      </c>
      <c r="N154">
        <v>1</v>
      </c>
      <c r="O154">
        <v>51</v>
      </c>
      <c r="P154">
        <v>1</v>
      </c>
      <c r="Q154">
        <v>1</v>
      </c>
      <c r="S154" t="str">
        <f t="shared" si="68"/>
        <v>38-3</v>
      </c>
      <c r="T154" s="23">
        <v>184</v>
      </c>
      <c r="U154" s="23">
        <v>38</v>
      </c>
      <c r="V154" s="23">
        <v>3</v>
      </c>
      <c r="W154" s="23">
        <v>100</v>
      </c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x14ac:dyDescent="0.3">
      <c r="A155" t="str">
        <f t="shared" si="69"/>
        <v>51-2</v>
      </c>
      <c r="B155" s="21">
        <v>152</v>
      </c>
      <c r="C155" s="21">
        <v>2</v>
      </c>
      <c r="D155" s="21">
        <v>0</v>
      </c>
      <c r="E155" s="21">
        <v>1</v>
      </c>
      <c r="F155" s="21">
        <v>51</v>
      </c>
      <c r="G155" s="21">
        <v>2</v>
      </c>
      <c r="H155" s="21">
        <v>1</v>
      </c>
      <c r="J155" t="str">
        <f t="shared" si="70"/>
        <v>51-2</v>
      </c>
      <c r="K155">
        <v>152</v>
      </c>
      <c r="L155">
        <v>2</v>
      </c>
      <c r="M155">
        <v>0</v>
      </c>
      <c r="N155">
        <v>1</v>
      </c>
      <c r="O155">
        <v>51</v>
      </c>
      <c r="P155">
        <v>2</v>
      </c>
      <c r="Q155">
        <v>1</v>
      </c>
      <c r="S155" t="str">
        <f t="shared" si="68"/>
        <v>38-4</v>
      </c>
      <c r="T155" s="23">
        <v>257</v>
      </c>
      <c r="U155" s="23">
        <v>38</v>
      </c>
      <c r="V155" s="23">
        <v>4</v>
      </c>
      <c r="W155" s="23">
        <v>100</v>
      </c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x14ac:dyDescent="0.3">
      <c r="A156" t="str">
        <f t="shared" si="69"/>
        <v>51-3</v>
      </c>
      <c r="B156" s="21">
        <v>153</v>
      </c>
      <c r="C156" s="21">
        <v>2</v>
      </c>
      <c r="D156" s="21">
        <v>682</v>
      </c>
      <c r="E156" s="21">
        <v>1</v>
      </c>
      <c r="F156" s="21">
        <v>51</v>
      </c>
      <c r="G156" s="21">
        <v>3</v>
      </c>
      <c r="H156" s="21">
        <v>1</v>
      </c>
      <c r="J156" t="str">
        <f t="shared" si="70"/>
        <v>51-3</v>
      </c>
      <c r="K156">
        <v>153</v>
      </c>
      <c r="L156">
        <v>2</v>
      </c>
      <c r="M156">
        <v>1140</v>
      </c>
      <c r="N156">
        <v>1</v>
      </c>
      <c r="O156">
        <v>51</v>
      </c>
      <c r="P156">
        <v>3</v>
      </c>
      <c r="Q156">
        <v>1</v>
      </c>
      <c r="S156" t="str">
        <f t="shared" si="68"/>
        <v>39-1</v>
      </c>
      <c r="T156" s="23">
        <v>39</v>
      </c>
      <c r="U156" s="23">
        <v>39</v>
      </c>
      <c r="V156" s="23">
        <v>1</v>
      </c>
      <c r="W156" s="23">
        <v>100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x14ac:dyDescent="0.3">
      <c r="A157" t="str">
        <f t="shared" si="69"/>
        <v>52-1</v>
      </c>
      <c r="B157" s="21">
        <v>154</v>
      </c>
      <c r="C157" s="21">
        <v>2</v>
      </c>
      <c r="D157" s="21">
        <v>2</v>
      </c>
      <c r="E157" s="21">
        <v>1</v>
      </c>
      <c r="F157" s="21">
        <v>52</v>
      </c>
      <c r="G157" s="21">
        <v>1</v>
      </c>
      <c r="H157" s="21">
        <v>1</v>
      </c>
      <c r="J157" t="str">
        <f t="shared" si="70"/>
        <v>52-1</v>
      </c>
      <c r="K157">
        <v>154</v>
      </c>
      <c r="L157">
        <v>2</v>
      </c>
      <c r="M157">
        <v>7</v>
      </c>
      <c r="N157">
        <v>1</v>
      </c>
      <c r="O157">
        <v>52</v>
      </c>
      <c r="P157">
        <v>1</v>
      </c>
      <c r="Q157">
        <v>1</v>
      </c>
      <c r="S157" t="str">
        <f t="shared" si="68"/>
        <v>39-2</v>
      </c>
      <c r="T157" s="23">
        <v>112</v>
      </c>
      <c r="U157" s="23">
        <v>39</v>
      </c>
      <c r="V157" s="23">
        <v>2</v>
      </c>
      <c r="W157" s="23">
        <v>100</v>
      </c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x14ac:dyDescent="0.3">
      <c r="A158" t="str">
        <f t="shared" si="69"/>
        <v>52-2</v>
      </c>
      <c r="B158" s="21">
        <v>155</v>
      </c>
      <c r="C158" s="21">
        <v>2</v>
      </c>
      <c r="D158" s="21">
        <v>0</v>
      </c>
      <c r="E158" s="21">
        <v>1</v>
      </c>
      <c r="F158" s="21">
        <v>52</v>
      </c>
      <c r="G158" s="21">
        <v>2</v>
      </c>
      <c r="H158" s="21">
        <v>1</v>
      </c>
      <c r="J158" t="str">
        <f t="shared" si="70"/>
        <v>52-2</v>
      </c>
      <c r="K158">
        <v>155</v>
      </c>
      <c r="L158">
        <v>2</v>
      </c>
      <c r="M158">
        <v>0</v>
      </c>
      <c r="N158">
        <v>1</v>
      </c>
      <c r="O158">
        <v>52</v>
      </c>
      <c r="P158">
        <v>2</v>
      </c>
      <c r="Q158">
        <v>1</v>
      </c>
      <c r="S158" t="str">
        <f t="shared" si="68"/>
        <v>39-3</v>
      </c>
      <c r="T158" s="23">
        <v>185</v>
      </c>
      <c r="U158" s="23">
        <v>39</v>
      </c>
      <c r="V158" s="23">
        <v>3</v>
      </c>
      <c r="W158" s="23">
        <v>100</v>
      </c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x14ac:dyDescent="0.3">
      <c r="A159" t="str">
        <f t="shared" si="69"/>
        <v>52-3</v>
      </c>
      <c r="B159" s="21">
        <v>156</v>
      </c>
      <c r="C159" s="21">
        <v>2</v>
      </c>
      <c r="D159" s="21">
        <v>682</v>
      </c>
      <c r="E159" s="21">
        <v>1</v>
      </c>
      <c r="F159" s="21">
        <v>52</v>
      </c>
      <c r="G159" s="21">
        <v>3</v>
      </c>
      <c r="H159" s="21">
        <v>1</v>
      </c>
      <c r="J159" t="str">
        <f t="shared" si="70"/>
        <v>52-3</v>
      </c>
      <c r="K159">
        <v>156</v>
      </c>
      <c r="L159">
        <v>2</v>
      </c>
      <c r="M159">
        <v>1140</v>
      </c>
      <c r="N159">
        <v>1</v>
      </c>
      <c r="O159">
        <v>52</v>
      </c>
      <c r="P159">
        <v>3</v>
      </c>
      <c r="Q159">
        <v>1</v>
      </c>
      <c r="S159" t="str">
        <f t="shared" si="68"/>
        <v>39-4</v>
      </c>
      <c r="T159" s="23">
        <v>258</v>
      </c>
      <c r="U159" s="23">
        <v>39</v>
      </c>
      <c r="V159" s="23">
        <v>4</v>
      </c>
      <c r="W159" s="23">
        <v>100</v>
      </c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x14ac:dyDescent="0.3">
      <c r="A160" t="str">
        <f t="shared" si="69"/>
        <v>53-1</v>
      </c>
      <c r="B160" s="21">
        <v>157</v>
      </c>
      <c r="C160" s="21">
        <v>2</v>
      </c>
      <c r="D160" s="21">
        <v>1329</v>
      </c>
      <c r="E160" s="21">
        <v>1</v>
      </c>
      <c r="F160" s="21">
        <v>53</v>
      </c>
      <c r="G160" s="21">
        <v>1</v>
      </c>
      <c r="H160" s="21">
        <v>1</v>
      </c>
      <c r="J160" t="str">
        <f t="shared" si="70"/>
        <v>53-1</v>
      </c>
      <c r="K160">
        <v>157</v>
      </c>
      <c r="L160">
        <v>2</v>
      </c>
      <c r="M160">
        <v>1714</v>
      </c>
      <c r="N160">
        <v>1</v>
      </c>
      <c r="O160">
        <v>53</v>
      </c>
      <c r="P160">
        <v>1</v>
      </c>
      <c r="Q160">
        <v>1</v>
      </c>
      <c r="S160" t="str">
        <f t="shared" si="68"/>
        <v>40-1</v>
      </c>
      <c r="T160" s="23">
        <v>40</v>
      </c>
      <c r="U160" s="23">
        <v>40</v>
      </c>
      <c r="V160" s="23">
        <v>1</v>
      </c>
      <c r="W160" s="23">
        <v>100</v>
      </c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x14ac:dyDescent="0.3">
      <c r="A161" t="str">
        <f t="shared" si="69"/>
        <v>53-2</v>
      </c>
      <c r="B161" s="21">
        <v>158</v>
      </c>
      <c r="C161" s="21">
        <v>2</v>
      </c>
      <c r="D161" s="21">
        <v>2</v>
      </c>
      <c r="E161" s="21">
        <v>1</v>
      </c>
      <c r="F161" s="21">
        <v>53</v>
      </c>
      <c r="G161" s="21">
        <v>2</v>
      </c>
      <c r="H161" s="21">
        <v>1</v>
      </c>
      <c r="J161" t="str">
        <f t="shared" si="70"/>
        <v>53-2</v>
      </c>
      <c r="K161">
        <v>158</v>
      </c>
      <c r="L161">
        <v>2</v>
      </c>
      <c r="M161">
        <v>1</v>
      </c>
      <c r="N161">
        <v>1</v>
      </c>
      <c r="O161">
        <v>53</v>
      </c>
      <c r="P161">
        <v>2</v>
      </c>
      <c r="Q161">
        <v>1</v>
      </c>
      <c r="S161" t="str">
        <f t="shared" si="68"/>
        <v>40-2</v>
      </c>
      <c r="T161" s="23">
        <v>113</v>
      </c>
      <c r="U161" s="23">
        <v>40</v>
      </c>
      <c r="V161" s="23">
        <v>2</v>
      </c>
      <c r="W161" s="23">
        <v>100</v>
      </c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x14ac:dyDescent="0.3">
      <c r="A162" t="str">
        <f t="shared" si="69"/>
        <v>53-3</v>
      </c>
      <c r="B162" s="21">
        <v>159</v>
      </c>
      <c r="C162" s="21">
        <v>2</v>
      </c>
      <c r="D162" s="21">
        <v>4589</v>
      </c>
      <c r="E162" s="21">
        <v>1</v>
      </c>
      <c r="F162" s="21">
        <v>53</v>
      </c>
      <c r="G162" s="21">
        <v>3</v>
      </c>
      <c r="H162" s="21">
        <v>1</v>
      </c>
      <c r="J162" t="str">
        <f t="shared" si="70"/>
        <v>53-3</v>
      </c>
      <c r="K162">
        <v>159</v>
      </c>
      <c r="L162">
        <v>2</v>
      </c>
      <c r="M162">
        <v>5949</v>
      </c>
      <c r="N162">
        <v>1</v>
      </c>
      <c r="O162">
        <v>53</v>
      </c>
      <c r="P162">
        <v>3</v>
      </c>
      <c r="Q162">
        <v>1</v>
      </c>
      <c r="S162" t="str">
        <f t="shared" si="68"/>
        <v>40-3</v>
      </c>
      <c r="T162" s="23">
        <v>186</v>
      </c>
      <c r="U162" s="23">
        <v>40</v>
      </c>
      <c r="V162" s="23">
        <v>3</v>
      </c>
      <c r="W162" s="23">
        <v>100</v>
      </c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x14ac:dyDescent="0.3">
      <c r="A163" t="str">
        <f t="shared" si="69"/>
        <v>54-1</v>
      </c>
      <c r="B163" s="21">
        <v>160</v>
      </c>
      <c r="C163" s="21">
        <v>2</v>
      </c>
      <c r="D163" s="21">
        <v>795</v>
      </c>
      <c r="E163" s="21">
        <v>1</v>
      </c>
      <c r="F163" s="21">
        <v>54</v>
      </c>
      <c r="G163" s="21">
        <v>1</v>
      </c>
      <c r="H163" s="21">
        <v>1</v>
      </c>
      <c r="J163" t="str">
        <f t="shared" si="70"/>
        <v>54-1</v>
      </c>
      <c r="K163">
        <v>160</v>
      </c>
      <c r="L163">
        <v>2</v>
      </c>
      <c r="M163">
        <v>1095</v>
      </c>
      <c r="N163">
        <v>1</v>
      </c>
      <c r="O163">
        <v>54</v>
      </c>
      <c r="P163">
        <v>1</v>
      </c>
      <c r="Q163">
        <v>1</v>
      </c>
      <c r="S163" t="str">
        <f t="shared" si="68"/>
        <v>40-4</v>
      </c>
      <c r="T163" s="23">
        <v>259</v>
      </c>
      <c r="U163" s="23">
        <v>40</v>
      </c>
      <c r="V163" s="23">
        <v>4</v>
      </c>
      <c r="W163" s="23">
        <v>100</v>
      </c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x14ac:dyDescent="0.3">
      <c r="A164" t="str">
        <f t="shared" si="69"/>
        <v>54-2</v>
      </c>
      <c r="B164" s="21">
        <v>161</v>
      </c>
      <c r="C164" s="21">
        <v>2</v>
      </c>
      <c r="D164" s="21">
        <v>1</v>
      </c>
      <c r="E164" s="21">
        <v>1</v>
      </c>
      <c r="F164" s="21">
        <v>54</v>
      </c>
      <c r="G164" s="21">
        <v>2</v>
      </c>
      <c r="H164" s="21">
        <v>1</v>
      </c>
      <c r="J164" t="str">
        <f t="shared" si="70"/>
        <v>54-2</v>
      </c>
      <c r="K164">
        <v>161</v>
      </c>
      <c r="L164">
        <v>2</v>
      </c>
      <c r="M164">
        <v>1</v>
      </c>
      <c r="N164">
        <v>1</v>
      </c>
      <c r="O164">
        <v>54</v>
      </c>
      <c r="P164">
        <v>2</v>
      </c>
      <c r="Q164">
        <v>1</v>
      </c>
      <c r="S164" t="str">
        <f t="shared" si="68"/>
        <v>41-1</v>
      </c>
      <c r="T164" s="23">
        <v>41</v>
      </c>
      <c r="U164" s="23">
        <v>41</v>
      </c>
      <c r="V164" s="23">
        <v>1</v>
      </c>
      <c r="W164" s="23">
        <v>520</v>
      </c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x14ac:dyDescent="0.3">
      <c r="A165" t="str">
        <f t="shared" si="69"/>
        <v>54-3</v>
      </c>
      <c r="B165" s="21">
        <v>162</v>
      </c>
      <c r="C165" s="21">
        <v>2</v>
      </c>
      <c r="D165" s="21">
        <v>2614</v>
      </c>
      <c r="E165" s="21">
        <v>1</v>
      </c>
      <c r="F165" s="21">
        <v>54</v>
      </c>
      <c r="G165" s="21">
        <v>3</v>
      </c>
      <c r="H165" s="21">
        <v>1</v>
      </c>
      <c r="J165" t="str">
        <f t="shared" si="70"/>
        <v>54-3</v>
      </c>
      <c r="K165">
        <v>162</v>
      </c>
      <c r="L165">
        <v>2</v>
      </c>
      <c r="M165">
        <v>3530</v>
      </c>
      <c r="N165">
        <v>1</v>
      </c>
      <c r="O165">
        <v>54</v>
      </c>
      <c r="P165">
        <v>3</v>
      </c>
      <c r="Q165">
        <v>1</v>
      </c>
      <c r="S165" t="str">
        <f t="shared" si="68"/>
        <v>41-2</v>
      </c>
      <c r="T165" s="23">
        <v>114</v>
      </c>
      <c r="U165" s="23">
        <v>41</v>
      </c>
      <c r="V165" s="23">
        <v>2</v>
      </c>
      <c r="W165" s="23">
        <v>520</v>
      </c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x14ac:dyDescent="0.3">
      <c r="A166" t="str">
        <f t="shared" si="69"/>
        <v>55-1</v>
      </c>
      <c r="B166" s="21">
        <v>163</v>
      </c>
      <c r="C166" s="21">
        <v>2</v>
      </c>
      <c r="D166" s="21">
        <v>14</v>
      </c>
      <c r="E166" s="21">
        <v>1</v>
      </c>
      <c r="F166" s="21">
        <v>55</v>
      </c>
      <c r="G166" s="21">
        <v>1</v>
      </c>
      <c r="H166" s="21">
        <v>1</v>
      </c>
      <c r="J166" t="str">
        <f t="shared" si="70"/>
        <v>55-1</v>
      </c>
      <c r="K166">
        <v>163</v>
      </c>
      <c r="L166">
        <v>2</v>
      </c>
      <c r="M166">
        <v>17</v>
      </c>
      <c r="N166">
        <v>1</v>
      </c>
      <c r="O166">
        <v>55</v>
      </c>
      <c r="P166">
        <v>1</v>
      </c>
      <c r="Q166">
        <v>1</v>
      </c>
      <c r="S166" t="str">
        <f t="shared" si="68"/>
        <v>41-3</v>
      </c>
      <c r="T166" s="23">
        <v>187</v>
      </c>
      <c r="U166" s="23">
        <v>41</v>
      </c>
      <c r="V166" s="23">
        <v>3</v>
      </c>
      <c r="W166" s="23">
        <v>520</v>
      </c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x14ac:dyDescent="0.3">
      <c r="A167" t="str">
        <f t="shared" si="69"/>
        <v>55-2</v>
      </c>
      <c r="B167" s="21">
        <v>164</v>
      </c>
      <c r="C167" s="21">
        <v>2</v>
      </c>
      <c r="D167" s="21">
        <v>0</v>
      </c>
      <c r="E167" s="21">
        <v>1</v>
      </c>
      <c r="F167" s="21">
        <v>55</v>
      </c>
      <c r="G167" s="21">
        <v>2</v>
      </c>
      <c r="H167" s="21">
        <v>1</v>
      </c>
      <c r="J167" t="str">
        <f t="shared" si="70"/>
        <v>55-2</v>
      </c>
      <c r="K167">
        <v>164</v>
      </c>
      <c r="L167">
        <v>2</v>
      </c>
      <c r="M167">
        <v>0</v>
      </c>
      <c r="N167">
        <v>1</v>
      </c>
      <c r="O167">
        <v>55</v>
      </c>
      <c r="P167">
        <v>2</v>
      </c>
      <c r="Q167">
        <v>1</v>
      </c>
      <c r="S167" t="str">
        <f t="shared" si="68"/>
        <v>41-4</v>
      </c>
      <c r="T167" s="23">
        <v>260</v>
      </c>
      <c r="U167" s="23">
        <v>41</v>
      </c>
      <c r="V167" s="23">
        <v>4</v>
      </c>
      <c r="W167" s="23">
        <v>520</v>
      </c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x14ac:dyDescent="0.3">
      <c r="A168" t="str">
        <f t="shared" si="69"/>
        <v>55-3</v>
      </c>
      <c r="B168" s="21">
        <v>165</v>
      </c>
      <c r="C168" s="21">
        <v>2</v>
      </c>
      <c r="D168" s="21">
        <v>18</v>
      </c>
      <c r="E168" s="21">
        <v>1</v>
      </c>
      <c r="F168" s="21">
        <v>55</v>
      </c>
      <c r="G168" s="21">
        <v>3</v>
      </c>
      <c r="H168" s="21">
        <v>1</v>
      </c>
      <c r="J168" t="str">
        <f t="shared" si="70"/>
        <v>55-3</v>
      </c>
      <c r="K168">
        <v>165</v>
      </c>
      <c r="L168">
        <v>2</v>
      </c>
      <c r="M168">
        <v>21</v>
      </c>
      <c r="N168">
        <v>1</v>
      </c>
      <c r="O168">
        <v>55</v>
      </c>
      <c r="P168">
        <v>3</v>
      </c>
      <c r="Q168">
        <v>1</v>
      </c>
      <c r="S168" t="str">
        <f t="shared" si="68"/>
        <v>42-1</v>
      </c>
      <c r="T168" s="23">
        <v>42</v>
      </c>
      <c r="U168" s="23">
        <v>42</v>
      </c>
      <c r="V168" s="23">
        <v>1</v>
      </c>
      <c r="W168" s="23">
        <v>480</v>
      </c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x14ac:dyDescent="0.3">
      <c r="A169" t="str">
        <f t="shared" si="69"/>
        <v>56-1</v>
      </c>
      <c r="B169" s="21">
        <v>166</v>
      </c>
      <c r="C169" s="21">
        <v>2</v>
      </c>
      <c r="D169" s="21">
        <v>728</v>
      </c>
      <c r="E169" s="21">
        <v>1</v>
      </c>
      <c r="F169" s="21">
        <v>56</v>
      </c>
      <c r="G169" s="21">
        <v>1</v>
      </c>
      <c r="H169" s="21">
        <v>1</v>
      </c>
      <c r="J169" t="str">
        <f t="shared" si="70"/>
        <v>56-1</v>
      </c>
      <c r="K169">
        <v>166</v>
      </c>
      <c r="L169">
        <v>2</v>
      </c>
      <c r="M169">
        <v>973</v>
      </c>
      <c r="N169">
        <v>1</v>
      </c>
      <c r="O169">
        <v>56</v>
      </c>
      <c r="P169">
        <v>1</v>
      </c>
      <c r="Q169">
        <v>1</v>
      </c>
      <c r="S169" t="str">
        <f t="shared" si="68"/>
        <v>42-2</v>
      </c>
      <c r="T169" s="23">
        <v>115</v>
      </c>
      <c r="U169" s="23">
        <v>42</v>
      </c>
      <c r="V169" s="23">
        <v>2</v>
      </c>
      <c r="W169" s="23">
        <v>480</v>
      </c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x14ac:dyDescent="0.3">
      <c r="A170" t="str">
        <f t="shared" si="69"/>
        <v>56-2</v>
      </c>
      <c r="B170" s="21">
        <v>167</v>
      </c>
      <c r="C170" s="21">
        <v>2</v>
      </c>
      <c r="D170" s="21">
        <v>1</v>
      </c>
      <c r="E170" s="21">
        <v>1</v>
      </c>
      <c r="F170" s="21">
        <v>56</v>
      </c>
      <c r="G170" s="21">
        <v>2</v>
      </c>
      <c r="H170" s="21">
        <v>1</v>
      </c>
      <c r="J170" t="str">
        <f t="shared" si="70"/>
        <v>56-2</v>
      </c>
      <c r="K170">
        <v>167</v>
      </c>
      <c r="L170">
        <v>2</v>
      </c>
      <c r="M170">
        <v>1</v>
      </c>
      <c r="N170">
        <v>1</v>
      </c>
      <c r="O170">
        <v>56</v>
      </c>
      <c r="P170">
        <v>2</v>
      </c>
      <c r="Q170">
        <v>1</v>
      </c>
      <c r="S170" t="str">
        <f t="shared" si="68"/>
        <v>42-3</v>
      </c>
      <c r="T170" s="23">
        <v>188</v>
      </c>
      <c r="U170" s="23">
        <v>42</v>
      </c>
      <c r="V170" s="23">
        <v>3</v>
      </c>
      <c r="W170" s="23">
        <v>480</v>
      </c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x14ac:dyDescent="0.3">
      <c r="A171" t="str">
        <f t="shared" si="69"/>
        <v>56-3</v>
      </c>
      <c r="B171" s="21">
        <v>168</v>
      </c>
      <c r="C171" s="21">
        <v>2</v>
      </c>
      <c r="D171" s="21">
        <v>2369</v>
      </c>
      <c r="E171" s="21">
        <v>1</v>
      </c>
      <c r="F171" s="21">
        <v>56</v>
      </c>
      <c r="G171" s="21">
        <v>3</v>
      </c>
      <c r="H171" s="21">
        <v>1</v>
      </c>
      <c r="J171" t="str">
        <f t="shared" si="70"/>
        <v>56-3</v>
      </c>
      <c r="K171">
        <v>168</v>
      </c>
      <c r="L171">
        <v>2</v>
      </c>
      <c r="M171">
        <v>3019</v>
      </c>
      <c r="N171">
        <v>1</v>
      </c>
      <c r="O171">
        <v>56</v>
      </c>
      <c r="P171">
        <v>3</v>
      </c>
      <c r="Q171">
        <v>1</v>
      </c>
      <c r="S171" t="str">
        <f t="shared" si="68"/>
        <v>42-4</v>
      </c>
      <c r="T171" s="23">
        <v>261</v>
      </c>
      <c r="U171" s="23">
        <v>42</v>
      </c>
      <c r="V171" s="23">
        <v>4</v>
      </c>
      <c r="W171" s="23">
        <v>480</v>
      </c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x14ac:dyDescent="0.3">
      <c r="A172" t="str">
        <f t="shared" si="69"/>
        <v>57-1</v>
      </c>
      <c r="B172" s="21">
        <v>169</v>
      </c>
      <c r="C172" s="21">
        <v>2</v>
      </c>
      <c r="D172" s="21">
        <v>535</v>
      </c>
      <c r="E172" s="21">
        <v>1</v>
      </c>
      <c r="F172" s="21">
        <v>57</v>
      </c>
      <c r="G172" s="21">
        <v>1</v>
      </c>
      <c r="H172" s="21">
        <v>1</v>
      </c>
      <c r="J172" t="str">
        <f t="shared" si="70"/>
        <v>57-1</v>
      </c>
      <c r="K172">
        <v>169</v>
      </c>
      <c r="L172">
        <v>2</v>
      </c>
      <c r="M172">
        <v>702</v>
      </c>
      <c r="N172">
        <v>1</v>
      </c>
      <c r="O172">
        <v>57</v>
      </c>
      <c r="P172">
        <v>1</v>
      </c>
      <c r="Q172">
        <v>1</v>
      </c>
      <c r="S172" t="str">
        <f t="shared" si="68"/>
        <v>43-1</v>
      </c>
      <c r="T172" s="23">
        <v>43</v>
      </c>
      <c r="U172" s="23">
        <v>43</v>
      </c>
      <c r="V172" s="23">
        <v>1</v>
      </c>
      <c r="W172" s="23">
        <v>100</v>
      </c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x14ac:dyDescent="0.3">
      <c r="A173" t="str">
        <f t="shared" si="69"/>
        <v>57-2</v>
      </c>
      <c r="B173" s="21">
        <v>170</v>
      </c>
      <c r="C173" s="21">
        <v>2</v>
      </c>
      <c r="D173" s="21">
        <v>741</v>
      </c>
      <c r="E173" s="21">
        <v>1</v>
      </c>
      <c r="F173" s="21">
        <v>57</v>
      </c>
      <c r="G173" s="21">
        <v>2</v>
      </c>
      <c r="H173" s="21">
        <v>1</v>
      </c>
      <c r="J173" t="str">
        <f t="shared" si="70"/>
        <v>57-2</v>
      </c>
      <c r="K173">
        <v>170</v>
      </c>
      <c r="L173">
        <v>2</v>
      </c>
      <c r="M173">
        <v>995</v>
      </c>
      <c r="N173">
        <v>1</v>
      </c>
      <c r="O173">
        <v>57</v>
      </c>
      <c r="P173">
        <v>2</v>
      </c>
      <c r="Q173">
        <v>1</v>
      </c>
      <c r="S173" t="str">
        <f t="shared" si="68"/>
        <v>43-2</v>
      </c>
      <c r="T173" s="23">
        <v>116</v>
      </c>
      <c r="U173" s="23">
        <v>43</v>
      </c>
      <c r="V173" s="23">
        <v>2</v>
      </c>
      <c r="W173" s="23">
        <v>100</v>
      </c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x14ac:dyDescent="0.3">
      <c r="A174" t="str">
        <f t="shared" si="69"/>
        <v>57-3</v>
      </c>
      <c r="B174" s="21">
        <v>171</v>
      </c>
      <c r="C174" s="21">
        <v>2</v>
      </c>
      <c r="D174" s="21">
        <v>4427</v>
      </c>
      <c r="E174" s="21">
        <v>1</v>
      </c>
      <c r="F174" s="21">
        <v>57</v>
      </c>
      <c r="G174" s="21">
        <v>3</v>
      </c>
      <c r="H174" s="21">
        <v>1</v>
      </c>
      <c r="J174" t="str">
        <f t="shared" si="70"/>
        <v>57-3</v>
      </c>
      <c r="K174">
        <v>171</v>
      </c>
      <c r="L174">
        <v>2</v>
      </c>
      <c r="M174">
        <v>5946</v>
      </c>
      <c r="N174">
        <v>1</v>
      </c>
      <c r="O174">
        <v>57</v>
      </c>
      <c r="P174">
        <v>3</v>
      </c>
      <c r="Q174">
        <v>1</v>
      </c>
      <c r="S174" t="str">
        <f t="shared" si="68"/>
        <v>43-3</v>
      </c>
      <c r="T174" s="23">
        <v>189</v>
      </c>
      <c r="U174" s="23">
        <v>43</v>
      </c>
      <c r="V174" s="23">
        <v>3</v>
      </c>
      <c r="W174" s="23">
        <v>100</v>
      </c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x14ac:dyDescent="0.3">
      <c r="A175" t="str">
        <f t="shared" si="69"/>
        <v>58-1</v>
      </c>
      <c r="B175" s="21">
        <v>172</v>
      </c>
      <c r="C175" s="21">
        <v>2</v>
      </c>
      <c r="D175" s="21">
        <v>3</v>
      </c>
      <c r="E175" s="21">
        <v>1</v>
      </c>
      <c r="F175" s="21">
        <v>58</v>
      </c>
      <c r="G175" s="21">
        <v>1</v>
      </c>
      <c r="H175" s="21">
        <v>1</v>
      </c>
      <c r="J175" t="str">
        <f t="shared" si="70"/>
        <v>58-1</v>
      </c>
      <c r="K175">
        <v>172</v>
      </c>
      <c r="L175">
        <v>2</v>
      </c>
      <c r="M175">
        <v>4</v>
      </c>
      <c r="N175">
        <v>1</v>
      </c>
      <c r="O175">
        <v>58</v>
      </c>
      <c r="P175">
        <v>1</v>
      </c>
      <c r="Q175">
        <v>1</v>
      </c>
      <c r="S175" t="str">
        <f t="shared" si="68"/>
        <v>43-4</v>
      </c>
      <c r="T175" s="23">
        <v>262</v>
      </c>
      <c r="U175" s="23">
        <v>43</v>
      </c>
      <c r="V175" s="23">
        <v>4</v>
      </c>
      <c r="W175" s="23">
        <v>100</v>
      </c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x14ac:dyDescent="0.3">
      <c r="A176" t="str">
        <f t="shared" si="69"/>
        <v>58-2</v>
      </c>
      <c r="B176" s="21">
        <v>173</v>
      </c>
      <c r="C176" s="21">
        <v>2</v>
      </c>
      <c r="D176" s="21">
        <v>0</v>
      </c>
      <c r="E176" s="21">
        <v>1</v>
      </c>
      <c r="F176" s="21">
        <v>58</v>
      </c>
      <c r="G176" s="21">
        <v>2</v>
      </c>
      <c r="H176" s="21">
        <v>1</v>
      </c>
      <c r="J176" t="str">
        <f t="shared" si="70"/>
        <v>58-2</v>
      </c>
      <c r="K176">
        <v>173</v>
      </c>
      <c r="L176">
        <v>2</v>
      </c>
      <c r="M176">
        <v>0</v>
      </c>
      <c r="N176">
        <v>1</v>
      </c>
      <c r="O176">
        <v>58</v>
      </c>
      <c r="P176">
        <v>2</v>
      </c>
      <c r="Q176">
        <v>1</v>
      </c>
      <c r="S176" t="str">
        <f t="shared" si="68"/>
        <v>44-1</v>
      </c>
      <c r="T176" s="23">
        <v>44</v>
      </c>
      <c r="U176" s="23">
        <v>44</v>
      </c>
      <c r="V176" s="23">
        <v>1</v>
      </c>
      <c r="W176" s="23">
        <v>100</v>
      </c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x14ac:dyDescent="0.3">
      <c r="A177" t="str">
        <f t="shared" si="69"/>
        <v>58-3</v>
      </c>
      <c r="B177" s="21">
        <v>174</v>
      </c>
      <c r="C177" s="21">
        <v>2</v>
      </c>
      <c r="D177" s="21">
        <v>17</v>
      </c>
      <c r="E177" s="21">
        <v>1</v>
      </c>
      <c r="F177" s="21">
        <v>58</v>
      </c>
      <c r="G177" s="21">
        <v>3</v>
      </c>
      <c r="H177" s="21">
        <v>1</v>
      </c>
      <c r="J177" t="str">
        <f t="shared" si="70"/>
        <v>58-3</v>
      </c>
      <c r="K177">
        <v>174</v>
      </c>
      <c r="L177">
        <v>2</v>
      </c>
      <c r="M177">
        <v>30</v>
      </c>
      <c r="N177">
        <v>1</v>
      </c>
      <c r="O177">
        <v>58</v>
      </c>
      <c r="P177">
        <v>3</v>
      </c>
      <c r="Q177">
        <v>1</v>
      </c>
      <c r="S177" t="str">
        <f t="shared" si="68"/>
        <v>44-2</v>
      </c>
      <c r="T177" s="23">
        <v>117</v>
      </c>
      <c r="U177" s="23">
        <v>44</v>
      </c>
      <c r="V177" s="23">
        <v>2</v>
      </c>
      <c r="W177" s="23">
        <v>100</v>
      </c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x14ac:dyDescent="0.3">
      <c r="A178" t="str">
        <f t="shared" si="69"/>
        <v>59-1</v>
      </c>
      <c r="B178" s="21">
        <v>175</v>
      </c>
      <c r="C178" s="21">
        <v>2</v>
      </c>
      <c r="D178" s="21">
        <v>3</v>
      </c>
      <c r="E178" s="21">
        <v>1</v>
      </c>
      <c r="F178" s="21">
        <v>59</v>
      </c>
      <c r="G178" s="21">
        <v>1</v>
      </c>
      <c r="H178" s="21">
        <v>1</v>
      </c>
      <c r="J178" t="str">
        <f t="shared" si="70"/>
        <v>59-1</v>
      </c>
      <c r="K178">
        <v>175</v>
      </c>
      <c r="L178">
        <v>2</v>
      </c>
      <c r="M178">
        <v>4</v>
      </c>
      <c r="N178">
        <v>1</v>
      </c>
      <c r="O178">
        <v>59</v>
      </c>
      <c r="P178">
        <v>1</v>
      </c>
      <c r="Q178">
        <v>1</v>
      </c>
      <c r="S178" t="str">
        <f t="shared" si="68"/>
        <v>44-3</v>
      </c>
      <c r="T178" s="23">
        <v>190</v>
      </c>
      <c r="U178" s="23">
        <v>44</v>
      </c>
      <c r="V178" s="23">
        <v>3</v>
      </c>
      <c r="W178" s="23">
        <v>100</v>
      </c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x14ac:dyDescent="0.3">
      <c r="A179" t="str">
        <f t="shared" si="69"/>
        <v>59-2</v>
      </c>
      <c r="B179" s="21">
        <v>176</v>
      </c>
      <c r="C179" s="21">
        <v>2</v>
      </c>
      <c r="D179" s="21">
        <v>0</v>
      </c>
      <c r="E179" s="21">
        <v>1</v>
      </c>
      <c r="F179" s="21">
        <v>59</v>
      </c>
      <c r="G179" s="21">
        <v>2</v>
      </c>
      <c r="H179" s="21">
        <v>1</v>
      </c>
      <c r="J179" t="str">
        <f t="shared" si="70"/>
        <v>59-2</v>
      </c>
      <c r="K179">
        <v>176</v>
      </c>
      <c r="L179">
        <v>2</v>
      </c>
      <c r="M179">
        <v>0</v>
      </c>
      <c r="N179">
        <v>1</v>
      </c>
      <c r="O179">
        <v>59</v>
      </c>
      <c r="P179">
        <v>2</v>
      </c>
      <c r="Q179">
        <v>1</v>
      </c>
      <c r="S179" t="str">
        <f t="shared" si="68"/>
        <v>44-4</v>
      </c>
      <c r="T179" s="23">
        <v>263</v>
      </c>
      <c r="U179" s="23">
        <v>44</v>
      </c>
      <c r="V179" s="23">
        <v>4</v>
      </c>
      <c r="W179" s="23">
        <v>100</v>
      </c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x14ac:dyDescent="0.3">
      <c r="A180" t="str">
        <f t="shared" si="69"/>
        <v>59-3</v>
      </c>
      <c r="B180" s="21">
        <v>177</v>
      </c>
      <c r="C180" s="21">
        <v>2</v>
      </c>
      <c r="D180" s="21">
        <v>17</v>
      </c>
      <c r="E180" s="21">
        <v>1</v>
      </c>
      <c r="F180" s="21">
        <v>59</v>
      </c>
      <c r="G180" s="21">
        <v>3</v>
      </c>
      <c r="H180" s="21">
        <v>1</v>
      </c>
      <c r="J180" t="str">
        <f t="shared" si="70"/>
        <v>59-3</v>
      </c>
      <c r="K180">
        <v>177</v>
      </c>
      <c r="L180">
        <v>2</v>
      </c>
      <c r="M180">
        <v>30</v>
      </c>
      <c r="N180">
        <v>1</v>
      </c>
      <c r="O180">
        <v>59</v>
      </c>
      <c r="P180">
        <v>3</v>
      </c>
      <c r="Q180">
        <v>1</v>
      </c>
      <c r="S180" t="str">
        <f t="shared" si="68"/>
        <v>45-1</v>
      </c>
      <c r="T180" s="23">
        <v>45</v>
      </c>
      <c r="U180" s="23">
        <v>45</v>
      </c>
      <c r="V180" s="23">
        <v>1</v>
      </c>
      <c r="W180" s="23">
        <v>480</v>
      </c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x14ac:dyDescent="0.3">
      <c r="A181" t="str">
        <f t="shared" si="69"/>
        <v>60-1</v>
      </c>
      <c r="B181" s="21">
        <v>178</v>
      </c>
      <c r="C181" s="21">
        <v>2</v>
      </c>
      <c r="D181" s="21">
        <v>1</v>
      </c>
      <c r="E181" s="21">
        <v>1</v>
      </c>
      <c r="F181" s="21">
        <v>60</v>
      </c>
      <c r="G181" s="21">
        <v>1</v>
      </c>
      <c r="H181" s="21">
        <v>1</v>
      </c>
      <c r="J181" t="str">
        <f t="shared" si="70"/>
        <v>60-1</v>
      </c>
      <c r="K181">
        <v>178</v>
      </c>
      <c r="L181">
        <v>2</v>
      </c>
      <c r="M181">
        <v>1</v>
      </c>
      <c r="N181">
        <v>1</v>
      </c>
      <c r="O181">
        <v>60</v>
      </c>
      <c r="P181">
        <v>1</v>
      </c>
      <c r="Q181">
        <v>1</v>
      </c>
      <c r="S181" t="str">
        <f t="shared" si="68"/>
        <v>45-2</v>
      </c>
      <c r="T181" s="23">
        <v>118</v>
      </c>
      <c r="U181" s="23">
        <v>45</v>
      </c>
      <c r="V181" s="23">
        <v>2</v>
      </c>
      <c r="W181" s="23">
        <v>480</v>
      </c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x14ac:dyDescent="0.3">
      <c r="A182" t="str">
        <f t="shared" si="69"/>
        <v>60-2</v>
      </c>
      <c r="B182" s="21">
        <v>179</v>
      </c>
      <c r="C182" s="21">
        <v>2</v>
      </c>
      <c r="D182" s="21">
        <v>0</v>
      </c>
      <c r="E182" s="21">
        <v>1</v>
      </c>
      <c r="F182" s="21">
        <v>60</v>
      </c>
      <c r="G182" s="21">
        <v>2</v>
      </c>
      <c r="H182" s="21">
        <v>1</v>
      </c>
      <c r="J182" t="str">
        <f t="shared" si="70"/>
        <v>60-2</v>
      </c>
      <c r="K182">
        <v>179</v>
      </c>
      <c r="L182">
        <v>2</v>
      </c>
      <c r="M182">
        <v>0</v>
      </c>
      <c r="N182">
        <v>1</v>
      </c>
      <c r="O182">
        <v>60</v>
      </c>
      <c r="P182">
        <v>2</v>
      </c>
      <c r="Q182">
        <v>1</v>
      </c>
      <c r="S182" t="str">
        <f t="shared" si="68"/>
        <v>45-3</v>
      </c>
      <c r="T182" s="23">
        <v>191</v>
      </c>
      <c r="U182" s="23">
        <v>45</v>
      </c>
      <c r="V182" s="23">
        <v>3</v>
      </c>
      <c r="W182" s="23">
        <v>480</v>
      </c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x14ac:dyDescent="0.3">
      <c r="A183" t="str">
        <f t="shared" si="69"/>
        <v>60-3</v>
      </c>
      <c r="B183" s="21">
        <v>180</v>
      </c>
      <c r="C183" s="21">
        <v>2</v>
      </c>
      <c r="D183" s="21">
        <v>604</v>
      </c>
      <c r="E183" s="21">
        <v>1</v>
      </c>
      <c r="F183" s="21">
        <v>60</v>
      </c>
      <c r="G183" s="21">
        <v>3</v>
      </c>
      <c r="H183" s="21">
        <v>1</v>
      </c>
      <c r="J183" t="str">
        <f t="shared" si="70"/>
        <v>60-3</v>
      </c>
      <c r="K183">
        <v>180</v>
      </c>
      <c r="L183">
        <v>2</v>
      </c>
      <c r="M183">
        <v>779</v>
      </c>
      <c r="N183">
        <v>1</v>
      </c>
      <c r="O183">
        <v>60</v>
      </c>
      <c r="P183">
        <v>3</v>
      </c>
      <c r="Q183">
        <v>1</v>
      </c>
      <c r="S183" t="str">
        <f t="shared" si="68"/>
        <v>45-4</v>
      </c>
      <c r="T183" s="23">
        <v>264</v>
      </c>
      <c r="U183" s="23">
        <v>45</v>
      </c>
      <c r="V183" s="23">
        <v>4</v>
      </c>
      <c r="W183" s="23">
        <v>480</v>
      </c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x14ac:dyDescent="0.3">
      <c r="A184" t="str">
        <f t="shared" si="69"/>
        <v>61-1</v>
      </c>
      <c r="B184" s="21">
        <v>181</v>
      </c>
      <c r="C184" s="21">
        <v>2</v>
      </c>
      <c r="D184" s="21">
        <v>8</v>
      </c>
      <c r="E184" s="21">
        <v>1</v>
      </c>
      <c r="F184" s="21">
        <v>61</v>
      </c>
      <c r="G184" s="21">
        <v>1</v>
      </c>
      <c r="H184" s="21">
        <v>1</v>
      </c>
      <c r="J184" t="str">
        <f t="shared" si="70"/>
        <v>61-1</v>
      </c>
      <c r="K184">
        <v>181</v>
      </c>
      <c r="L184">
        <v>2</v>
      </c>
      <c r="M184">
        <v>10</v>
      </c>
      <c r="N184">
        <v>1</v>
      </c>
      <c r="O184">
        <v>61</v>
      </c>
      <c r="P184">
        <v>1</v>
      </c>
      <c r="Q184">
        <v>1</v>
      </c>
      <c r="S184" t="str">
        <f t="shared" si="68"/>
        <v>46-1</v>
      </c>
      <c r="T184" s="23">
        <v>46</v>
      </c>
      <c r="U184" s="23">
        <v>46</v>
      </c>
      <c r="V184" s="23">
        <v>1</v>
      </c>
      <c r="W184" s="23">
        <v>100</v>
      </c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x14ac:dyDescent="0.3">
      <c r="A185" t="str">
        <f t="shared" si="69"/>
        <v>61-2</v>
      </c>
      <c r="B185" s="21">
        <v>182</v>
      </c>
      <c r="C185" s="21">
        <v>2</v>
      </c>
      <c r="D185" s="21">
        <v>0</v>
      </c>
      <c r="E185" s="21">
        <v>1</v>
      </c>
      <c r="F185" s="21">
        <v>61</v>
      </c>
      <c r="G185" s="21">
        <v>2</v>
      </c>
      <c r="H185" s="21">
        <v>1</v>
      </c>
      <c r="J185" t="str">
        <f t="shared" si="70"/>
        <v>61-2</v>
      </c>
      <c r="K185">
        <v>182</v>
      </c>
      <c r="L185">
        <v>2</v>
      </c>
      <c r="M185">
        <v>0</v>
      </c>
      <c r="N185">
        <v>1</v>
      </c>
      <c r="O185">
        <v>61</v>
      </c>
      <c r="P185">
        <v>2</v>
      </c>
      <c r="Q185">
        <v>1</v>
      </c>
      <c r="S185" t="str">
        <f t="shared" si="68"/>
        <v>46-2</v>
      </c>
      <c r="T185" s="23">
        <v>119</v>
      </c>
      <c r="U185" s="23">
        <v>46</v>
      </c>
      <c r="V185" s="23">
        <v>2</v>
      </c>
      <c r="W185" s="23">
        <v>100</v>
      </c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x14ac:dyDescent="0.3">
      <c r="A186" t="str">
        <f t="shared" si="69"/>
        <v>61-3</v>
      </c>
      <c r="B186" s="21">
        <v>183</v>
      </c>
      <c r="C186" s="21">
        <v>2</v>
      </c>
      <c r="D186" s="21">
        <v>413</v>
      </c>
      <c r="E186" s="21">
        <v>1</v>
      </c>
      <c r="F186" s="21">
        <v>61</v>
      </c>
      <c r="G186" s="21">
        <v>3</v>
      </c>
      <c r="H186" s="21">
        <v>1</v>
      </c>
      <c r="J186" t="str">
        <f t="shared" si="70"/>
        <v>61-3</v>
      </c>
      <c r="K186">
        <v>183</v>
      </c>
      <c r="L186">
        <v>2</v>
      </c>
      <c r="M186">
        <v>544</v>
      </c>
      <c r="N186">
        <v>1</v>
      </c>
      <c r="O186">
        <v>61</v>
      </c>
      <c r="P186">
        <v>3</v>
      </c>
      <c r="Q186">
        <v>1</v>
      </c>
      <c r="S186" t="str">
        <f t="shared" si="68"/>
        <v>46-3</v>
      </c>
      <c r="T186" s="23">
        <v>192</v>
      </c>
      <c r="U186" s="23">
        <v>46</v>
      </c>
      <c r="V186" s="23">
        <v>3</v>
      </c>
      <c r="W186" s="23">
        <v>100</v>
      </c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x14ac:dyDescent="0.3">
      <c r="A187" t="str">
        <f t="shared" si="69"/>
        <v>62-1</v>
      </c>
      <c r="B187" s="21">
        <v>184</v>
      </c>
      <c r="C187" s="21">
        <v>2</v>
      </c>
      <c r="D187" s="21">
        <v>1</v>
      </c>
      <c r="E187" s="21">
        <v>1</v>
      </c>
      <c r="F187" s="21">
        <v>62</v>
      </c>
      <c r="G187" s="21">
        <v>1</v>
      </c>
      <c r="H187" s="21">
        <v>1</v>
      </c>
      <c r="J187" t="str">
        <f t="shared" si="70"/>
        <v>62-1</v>
      </c>
      <c r="K187">
        <v>184</v>
      </c>
      <c r="L187">
        <v>2</v>
      </c>
      <c r="M187">
        <v>0</v>
      </c>
      <c r="N187">
        <v>1</v>
      </c>
      <c r="O187">
        <v>62</v>
      </c>
      <c r="P187">
        <v>1</v>
      </c>
      <c r="Q187">
        <v>1</v>
      </c>
      <c r="S187" t="str">
        <f t="shared" si="68"/>
        <v>46-4</v>
      </c>
      <c r="T187" s="23">
        <v>265</v>
      </c>
      <c r="U187" s="23">
        <v>46</v>
      </c>
      <c r="V187" s="23">
        <v>4</v>
      </c>
      <c r="W187" s="23">
        <v>100</v>
      </c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x14ac:dyDescent="0.3">
      <c r="A188" t="str">
        <f t="shared" si="69"/>
        <v>62-2</v>
      </c>
      <c r="B188" s="21">
        <v>185</v>
      </c>
      <c r="C188" s="21">
        <v>2</v>
      </c>
      <c r="D188" s="21">
        <v>0</v>
      </c>
      <c r="E188" s="21">
        <v>1</v>
      </c>
      <c r="F188" s="21">
        <v>62</v>
      </c>
      <c r="G188" s="21">
        <v>2</v>
      </c>
      <c r="H188" s="21">
        <v>1</v>
      </c>
      <c r="J188" t="str">
        <f t="shared" si="70"/>
        <v>62-2</v>
      </c>
      <c r="K188">
        <v>185</v>
      </c>
      <c r="L188">
        <v>2</v>
      </c>
      <c r="M188">
        <v>0</v>
      </c>
      <c r="N188">
        <v>1</v>
      </c>
      <c r="O188">
        <v>62</v>
      </c>
      <c r="P188">
        <v>2</v>
      </c>
      <c r="Q188">
        <v>1</v>
      </c>
      <c r="S188" t="str">
        <f t="shared" si="68"/>
        <v>47-1</v>
      </c>
      <c r="T188" s="23">
        <v>47</v>
      </c>
      <c r="U188" s="23">
        <v>47</v>
      </c>
      <c r="V188" s="23">
        <v>1</v>
      </c>
      <c r="W188" s="23">
        <v>100</v>
      </c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x14ac:dyDescent="0.3">
      <c r="A189" t="str">
        <f t="shared" si="69"/>
        <v>62-3</v>
      </c>
      <c r="B189" s="21">
        <v>186</v>
      </c>
      <c r="C189" s="21">
        <v>2</v>
      </c>
      <c r="D189" s="21">
        <v>284</v>
      </c>
      <c r="E189" s="21">
        <v>1</v>
      </c>
      <c r="F189" s="21">
        <v>62</v>
      </c>
      <c r="G189" s="21">
        <v>3</v>
      </c>
      <c r="H189" s="21">
        <v>1</v>
      </c>
      <c r="J189" t="str">
        <f t="shared" si="70"/>
        <v>62-3</v>
      </c>
      <c r="K189">
        <v>186</v>
      </c>
      <c r="L189">
        <v>2</v>
      </c>
      <c r="M189">
        <v>402</v>
      </c>
      <c r="N189">
        <v>1</v>
      </c>
      <c r="O189">
        <v>62</v>
      </c>
      <c r="P189">
        <v>3</v>
      </c>
      <c r="Q189">
        <v>1</v>
      </c>
      <c r="S189" t="str">
        <f t="shared" si="68"/>
        <v>47-2</v>
      </c>
      <c r="T189" s="23">
        <v>120</v>
      </c>
      <c r="U189" s="23">
        <v>47</v>
      </c>
      <c r="V189" s="23">
        <v>2</v>
      </c>
      <c r="W189" s="23">
        <v>100</v>
      </c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x14ac:dyDescent="0.3">
      <c r="A190" t="str">
        <f t="shared" si="69"/>
        <v>63-1</v>
      </c>
      <c r="B190" s="21">
        <v>187</v>
      </c>
      <c r="C190" s="21">
        <v>2</v>
      </c>
      <c r="D190" s="21">
        <v>1</v>
      </c>
      <c r="E190" s="21">
        <v>1</v>
      </c>
      <c r="F190" s="21">
        <v>63</v>
      </c>
      <c r="G190" s="21">
        <v>1</v>
      </c>
      <c r="H190" s="21">
        <v>1</v>
      </c>
      <c r="J190" t="str">
        <f t="shared" si="70"/>
        <v>63-1</v>
      </c>
      <c r="K190">
        <v>187</v>
      </c>
      <c r="L190">
        <v>2</v>
      </c>
      <c r="M190">
        <v>1</v>
      </c>
      <c r="N190">
        <v>1</v>
      </c>
      <c r="O190">
        <v>63</v>
      </c>
      <c r="P190">
        <v>1</v>
      </c>
      <c r="Q190">
        <v>1</v>
      </c>
      <c r="S190" t="str">
        <f t="shared" si="68"/>
        <v>47-3</v>
      </c>
      <c r="T190" s="23">
        <v>193</v>
      </c>
      <c r="U190" s="23">
        <v>47</v>
      </c>
      <c r="V190" s="23">
        <v>3</v>
      </c>
      <c r="W190" s="23">
        <v>100</v>
      </c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x14ac:dyDescent="0.3">
      <c r="A191" t="str">
        <f t="shared" si="69"/>
        <v>63-2</v>
      </c>
      <c r="B191" s="21">
        <v>188</v>
      </c>
      <c r="C191" s="21">
        <v>2</v>
      </c>
      <c r="D191" s="21">
        <v>0</v>
      </c>
      <c r="E191" s="21">
        <v>1</v>
      </c>
      <c r="F191" s="21">
        <v>63</v>
      </c>
      <c r="G191" s="21">
        <v>2</v>
      </c>
      <c r="H191" s="21">
        <v>1</v>
      </c>
      <c r="J191" t="str">
        <f t="shared" si="70"/>
        <v>63-2</v>
      </c>
      <c r="K191">
        <v>188</v>
      </c>
      <c r="L191">
        <v>2</v>
      </c>
      <c r="M191">
        <v>0</v>
      </c>
      <c r="N191">
        <v>1</v>
      </c>
      <c r="O191">
        <v>63</v>
      </c>
      <c r="P191">
        <v>2</v>
      </c>
      <c r="Q191">
        <v>1</v>
      </c>
      <c r="S191" t="str">
        <f t="shared" si="68"/>
        <v>47-4</v>
      </c>
      <c r="T191" s="23">
        <v>266</v>
      </c>
      <c r="U191" s="23">
        <v>47</v>
      </c>
      <c r="V191" s="23">
        <v>4</v>
      </c>
      <c r="W191" s="23">
        <v>100</v>
      </c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x14ac:dyDescent="0.3">
      <c r="A192" t="str">
        <f t="shared" si="69"/>
        <v>63-3</v>
      </c>
      <c r="B192" s="21">
        <v>189</v>
      </c>
      <c r="C192" s="21">
        <v>2</v>
      </c>
      <c r="D192" s="21">
        <v>2648</v>
      </c>
      <c r="E192" s="21">
        <v>1</v>
      </c>
      <c r="F192" s="21">
        <v>63</v>
      </c>
      <c r="G192" s="21">
        <v>3</v>
      </c>
      <c r="H192" s="21">
        <v>1</v>
      </c>
      <c r="J192" t="str">
        <f t="shared" si="70"/>
        <v>63-3</v>
      </c>
      <c r="K192">
        <v>189</v>
      </c>
      <c r="L192">
        <v>2</v>
      </c>
      <c r="M192">
        <v>3016</v>
      </c>
      <c r="N192">
        <v>1</v>
      </c>
      <c r="O192">
        <v>63</v>
      </c>
      <c r="P192">
        <v>3</v>
      </c>
      <c r="Q192">
        <v>1</v>
      </c>
      <c r="S192" t="str">
        <f t="shared" si="68"/>
        <v>48-1</v>
      </c>
      <c r="T192" s="23">
        <v>48</v>
      </c>
      <c r="U192" s="23">
        <v>48</v>
      </c>
      <c r="V192" s="23">
        <v>1</v>
      </c>
      <c r="W192" s="23">
        <v>480</v>
      </c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x14ac:dyDescent="0.3">
      <c r="A193" t="str">
        <f t="shared" si="69"/>
        <v>64-1</v>
      </c>
      <c r="B193" s="21">
        <v>190</v>
      </c>
      <c r="C193" s="21">
        <v>2</v>
      </c>
      <c r="D193" s="21">
        <v>425</v>
      </c>
      <c r="E193" s="21">
        <v>1</v>
      </c>
      <c r="F193" s="21">
        <v>64</v>
      </c>
      <c r="G193" s="21">
        <v>1</v>
      </c>
      <c r="H193" s="21">
        <v>1</v>
      </c>
      <c r="J193" t="str">
        <f t="shared" si="70"/>
        <v>64-1</v>
      </c>
      <c r="K193">
        <v>190</v>
      </c>
      <c r="L193">
        <v>2</v>
      </c>
      <c r="M193">
        <v>614</v>
      </c>
      <c r="N193">
        <v>1</v>
      </c>
      <c r="O193">
        <v>64</v>
      </c>
      <c r="P193">
        <v>1</v>
      </c>
      <c r="Q193">
        <v>1</v>
      </c>
      <c r="S193" t="str">
        <f t="shared" si="68"/>
        <v>48-2</v>
      </c>
      <c r="T193" s="23">
        <v>121</v>
      </c>
      <c r="U193" s="23">
        <v>48</v>
      </c>
      <c r="V193" s="23">
        <v>2</v>
      </c>
      <c r="W193" s="23">
        <v>480</v>
      </c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x14ac:dyDescent="0.3">
      <c r="A194" t="str">
        <f t="shared" si="69"/>
        <v>64-2</v>
      </c>
      <c r="B194" s="21">
        <v>191</v>
      </c>
      <c r="C194" s="21">
        <v>2</v>
      </c>
      <c r="D194" s="21">
        <v>1</v>
      </c>
      <c r="E194" s="21">
        <v>1</v>
      </c>
      <c r="F194" s="21">
        <v>64</v>
      </c>
      <c r="G194" s="21">
        <v>2</v>
      </c>
      <c r="H194" s="21">
        <v>1</v>
      </c>
      <c r="J194" t="str">
        <f t="shared" si="70"/>
        <v>64-2</v>
      </c>
      <c r="K194">
        <v>191</v>
      </c>
      <c r="L194">
        <v>2</v>
      </c>
      <c r="M194">
        <v>0</v>
      </c>
      <c r="N194">
        <v>1</v>
      </c>
      <c r="O194">
        <v>64</v>
      </c>
      <c r="P194">
        <v>2</v>
      </c>
      <c r="Q194">
        <v>1</v>
      </c>
      <c r="S194" t="str">
        <f t="shared" si="68"/>
        <v>48-3</v>
      </c>
      <c r="T194" s="23">
        <v>194</v>
      </c>
      <c r="U194" s="23">
        <v>48</v>
      </c>
      <c r="V194" s="23">
        <v>3</v>
      </c>
      <c r="W194" s="23">
        <v>480</v>
      </c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x14ac:dyDescent="0.3">
      <c r="A195" t="str">
        <f t="shared" si="69"/>
        <v>64-3</v>
      </c>
      <c r="B195" s="21">
        <v>192</v>
      </c>
      <c r="C195" s="21">
        <v>2</v>
      </c>
      <c r="D195" s="21">
        <v>785</v>
      </c>
      <c r="E195" s="21">
        <v>1</v>
      </c>
      <c r="F195" s="21">
        <v>64</v>
      </c>
      <c r="G195" s="21">
        <v>3</v>
      </c>
      <c r="H195" s="21">
        <v>1</v>
      </c>
      <c r="J195" t="str">
        <f t="shared" si="70"/>
        <v>64-3</v>
      </c>
      <c r="K195">
        <v>192</v>
      </c>
      <c r="L195">
        <v>2</v>
      </c>
      <c r="M195">
        <v>1181</v>
      </c>
      <c r="N195">
        <v>1</v>
      </c>
      <c r="O195">
        <v>64</v>
      </c>
      <c r="P195">
        <v>3</v>
      </c>
      <c r="Q195">
        <v>1</v>
      </c>
      <c r="S195" t="str">
        <f t="shared" si="68"/>
        <v>48-4</v>
      </c>
      <c r="T195" s="23">
        <v>267</v>
      </c>
      <c r="U195" s="23">
        <v>48</v>
      </c>
      <c r="V195" s="23">
        <v>4</v>
      </c>
      <c r="W195" s="23">
        <v>480</v>
      </c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x14ac:dyDescent="0.3">
      <c r="A196" t="str">
        <f t="shared" si="69"/>
        <v>65-1</v>
      </c>
      <c r="B196" s="21">
        <v>193</v>
      </c>
      <c r="C196" s="21">
        <v>2</v>
      </c>
      <c r="D196" s="21">
        <v>1</v>
      </c>
      <c r="E196" s="21">
        <v>1</v>
      </c>
      <c r="F196" s="21">
        <v>65</v>
      </c>
      <c r="G196" s="21">
        <v>1</v>
      </c>
      <c r="H196" s="21">
        <v>1</v>
      </c>
      <c r="J196" t="str">
        <f t="shared" si="70"/>
        <v>65-1</v>
      </c>
      <c r="K196">
        <v>193</v>
      </c>
      <c r="L196">
        <v>2</v>
      </c>
      <c r="M196">
        <v>1</v>
      </c>
      <c r="N196">
        <v>1</v>
      </c>
      <c r="O196">
        <v>65</v>
      </c>
      <c r="P196">
        <v>1</v>
      </c>
      <c r="Q196">
        <v>1</v>
      </c>
      <c r="S196" t="str">
        <f t="shared" ref="S196:S259" si="71">U196&amp;"-"&amp;V196</f>
        <v>49-1</v>
      </c>
      <c r="T196" s="23">
        <v>49</v>
      </c>
      <c r="U196" s="23">
        <v>49</v>
      </c>
      <c r="V196" s="23">
        <v>1</v>
      </c>
      <c r="W196" s="23">
        <v>100</v>
      </c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x14ac:dyDescent="0.3">
      <c r="A197" t="str">
        <f t="shared" ref="A197:A216" si="72">F197&amp;"-"&amp;G197</f>
        <v>65-2</v>
      </c>
      <c r="B197" s="21">
        <v>194</v>
      </c>
      <c r="C197" s="21">
        <v>2</v>
      </c>
      <c r="D197" s="21">
        <v>0</v>
      </c>
      <c r="E197" s="21">
        <v>1</v>
      </c>
      <c r="F197" s="21">
        <v>65</v>
      </c>
      <c r="G197" s="21">
        <v>2</v>
      </c>
      <c r="H197" s="21">
        <v>1</v>
      </c>
      <c r="J197" t="str">
        <f t="shared" ref="J197:J216" si="73">O197&amp;"-"&amp;P197</f>
        <v>65-2</v>
      </c>
      <c r="K197">
        <v>194</v>
      </c>
      <c r="L197">
        <v>2</v>
      </c>
      <c r="M197">
        <v>0</v>
      </c>
      <c r="N197">
        <v>1</v>
      </c>
      <c r="O197">
        <v>65</v>
      </c>
      <c r="P197">
        <v>2</v>
      </c>
      <c r="Q197">
        <v>1</v>
      </c>
      <c r="S197" t="str">
        <f t="shared" si="71"/>
        <v>49-2</v>
      </c>
      <c r="T197" s="23">
        <v>122</v>
      </c>
      <c r="U197" s="23">
        <v>49</v>
      </c>
      <c r="V197" s="23">
        <v>2</v>
      </c>
      <c r="W197" s="23">
        <v>100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x14ac:dyDescent="0.3">
      <c r="A198" t="str">
        <f t="shared" si="72"/>
        <v>65-3</v>
      </c>
      <c r="B198" s="21">
        <v>195</v>
      </c>
      <c r="C198" s="21">
        <v>2</v>
      </c>
      <c r="D198" s="21">
        <v>2694</v>
      </c>
      <c r="E198" s="21">
        <v>1</v>
      </c>
      <c r="F198" s="21">
        <v>65</v>
      </c>
      <c r="G198" s="21">
        <v>3</v>
      </c>
      <c r="H198" s="21">
        <v>1</v>
      </c>
      <c r="J198" t="str">
        <f t="shared" si="73"/>
        <v>65-3</v>
      </c>
      <c r="K198">
        <v>195</v>
      </c>
      <c r="L198">
        <v>2</v>
      </c>
      <c r="M198">
        <v>3060</v>
      </c>
      <c r="N198">
        <v>1</v>
      </c>
      <c r="O198">
        <v>65</v>
      </c>
      <c r="P198">
        <v>3</v>
      </c>
      <c r="Q198">
        <v>1</v>
      </c>
      <c r="S198" t="str">
        <f t="shared" si="71"/>
        <v>49-3</v>
      </c>
      <c r="T198" s="23">
        <v>195</v>
      </c>
      <c r="U198" s="23">
        <v>49</v>
      </c>
      <c r="V198" s="23">
        <v>3</v>
      </c>
      <c r="W198" s="23">
        <v>100</v>
      </c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x14ac:dyDescent="0.3">
      <c r="A199" t="str">
        <f t="shared" si="72"/>
        <v>66-1</v>
      </c>
      <c r="B199" s="21">
        <v>196</v>
      </c>
      <c r="C199" s="21">
        <v>2</v>
      </c>
      <c r="D199" s="21">
        <v>1</v>
      </c>
      <c r="E199" s="21">
        <v>1</v>
      </c>
      <c r="F199" s="21">
        <v>66</v>
      </c>
      <c r="G199" s="21">
        <v>1</v>
      </c>
      <c r="H199" s="21">
        <v>1</v>
      </c>
      <c r="J199" t="str">
        <f t="shared" si="73"/>
        <v>66-1</v>
      </c>
      <c r="K199">
        <v>196</v>
      </c>
      <c r="L199">
        <v>2</v>
      </c>
      <c r="M199">
        <v>1</v>
      </c>
      <c r="N199">
        <v>1</v>
      </c>
      <c r="O199">
        <v>66</v>
      </c>
      <c r="P199">
        <v>1</v>
      </c>
      <c r="Q199">
        <v>1</v>
      </c>
      <c r="S199" t="str">
        <f t="shared" si="71"/>
        <v>49-4</v>
      </c>
      <c r="T199" s="23">
        <v>268</v>
      </c>
      <c r="U199" s="23">
        <v>49</v>
      </c>
      <c r="V199" s="23">
        <v>4</v>
      </c>
      <c r="W199" s="23">
        <v>100</v>
      </c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x14ac:dyDescent="0.3">
      <c r="A200" t="str">
        <f t="shared" si="72"/>
        <v>66-2</v>
      </c>
      <c r="B200" s="21">
        <v>197</v>
      </c>
      <c r="C200" s="21">
        <v>2</v>
      </c>
      <c r="D200" s="21">
        <v>0</v>
      </c>
      <c r="E200" s="21">
        <v>1</v>
      </c>
      <c r="F200" s="21">
        <v>66</v>
      </c>
      <c r="G200" s="21">
        <v>2</v>
      </c>
      <c r="H200" s="21">
        <v>1</v>
      </c>
      <c r="J200" t="str">
        <f t="shared" si="73"/>
        <v>66-2</v>
      </c>
      <c r="K200">
        <v>197</v>
      </c>
      <c r="L200">
        <v>2</v>
      </c>
      <c r="M200">
        <v>0</v>
      </c>
      <c r="N200">
        <v>1</v>
      </c>
      <c r="O200">
        <v>66</v>
      </c>
      <c r="P200">
        <v>2</v>
      </c>
      <c r="Q200">
        <v>1</v>
      </c>
      <c r="S200" t="str">
        <f t="shared" si="71"/>
        <v>50-1</v>
      </c>
      <c r="T200" s="23">
        <v>50</v>
      </c>
      <c r="U200" s="23">
        <v>50</v>
      </c>
      <c r="V200" s="23">
        <v>1</v>
      </c>
      <c r="W200" s="23">
        <v>100</v>
      </c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x14ac:dyDescent="0.3">
      <c r="A201" t="str">
        <f t="shared" si="72"/>
        <v>66-3</v>
      </c>
      <c r="B201" s="21">
        <v>198</v>
      </c>
      <c r="C201" s="21">
        <v>2</v>
      </c>
      <c r="D201" s="21">
        <v>2694</v>
      </c>
      <c r="E201" s="21">
        <v>1</v>
      </c>
      <c r="F201" s="21">
        <v>66</v>
      </c>
      <c r="G201" s="21">
        <v>3</v>
      </c>
      <c r="H201" s="21">
        <v>1</v>
      </c>
      <c r="J201" t="str">
        <f t="shared" si="73"/>
        <v>66-3</v>
      </c>
      <c r="K201">
        <v>198</v>
      </c>
      <c r="L201">
        <v>2</v>
      </c>
      <c r="M201">
        <v>3060</v>
      </c>
      <c r="N201">
        <v>1</v>
      </c>
      <c r="O201">
        <v>66</v>
      </c>
      <c r="P201">
        <v>3</v>
      </c>
      <c r="Q201">
        <v>1</v>
      </c>
      <c r="S201" t="str">
        <f t="shared" si="71"/>
        <v>50-2</v>
      </c>
      <c r="T201" s="23">
        <v>123</v>
      </c>
      <c r="U201" s="23">
        <v>50</v>
      </c>
      <c r="V201" s="23">
        <v>2</v>
      </c>
      <c r="W201" s="23">
        <v>100</v>
      </c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x14ac:dyDescent="0.3">
      <c r="A202" t="str">
        <f t="shared" si="72"/>
        <v>67-1</v>
      </c>
      <c r="B202" s="21">
        <v>199</v>
      </c>
      <c r="C202" s="21">
        <v>2</v>
      </c>
      <c r="D202" s="21">
        <v>107</v>
      </c>
      <c r="E202" s="21">
        <v>1</v>
      </c>
      <c r="F202" s="21">
        <v>67</v>
      </c>
      <c r="G202" s="21">
        <v>1</v>
      </c>
      <c r="H202" s="21">
        <v>1</v>
      </c>
      <c r="J202" t="str">
        <f t="shared" si="73"/>
        <v>67-1</v>
      </c>
      <c r="K202">
        <v>199</v>
      </c>
      <c r="L202">
        <v>2</v>
      </c>
      <c r="M202">
        <v>136</v>
      </c>
      <c r="N202">
        <v>1</v>
      </c>
      <c r="O202">
        <v>67</v>
      </c>
      <c r="P202">
        <v>1</v>
      </c>
      <c r="Q202">
        <v>1</v>
      </c>
      <c r="S202" t="str">
        <f t="shared" si="71"/>
        <v>50-3</v>
      </c>
      <c r="T202" s="23">
        <v>196</v>
      </c>
      <c r="U202" s="23">
        <v>50</v>
      </c>
      <c r="V202" s="23">
        <v>3</v>
      </c>
      <c r="W202" s="23">
        <v>100</v>
      </c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x14ac:dyDescent="0.3">
      <c r="A203" t="str">
        <f t="shared" si="72"/>
        <v>67-2</v>
      </c>
      <c r="B203" s="21">
        <v>200</v>
      </c>
      <c r="C203" s="21">
        <v>2</v>
      </c>
      <c r="D203" s="21">
        <v>202</v>
      </c>
      <c r="E203" s="21">
        <v>1</v>
      </c>
      <c r="F203" s="21">
        <v>67</v>
      </c>
      <c r="G203" s="21">
        <v>2</v>
      </c>
      <c r="H203" s="21">
        <v>1</v>
      </c>
      <c r="J203" t="str">
        <f t="shared" si="73"/>
        <v>67-2</v>
      </c>
      <c r="K203">
        <v>200</v>
      </c>
      <c r="L203">
        <v>2</v>
      </c>
      <c r="M203">
        <v>257</v>
      </c>
      <c r="N203">
        <v>1</v>
      </c>
      <c r="O203">
        <v>67</v>
      </c>
      <c r="P203">
        <v>2</v>
      </c>
      <c r="Q203">
        <v>1</v>
      </c>
      <c r="S203" t="str">
        <f t="shared" si="71"/>
        <v>50-4</v>
      </c>
      <c r="T203" s="23">
        <v>269</v>
      </c>
      <c r="U203" s="23">
        <v>50</v>
      </c>
      <c r="V203" s="23">
        <v>4</v>
      </c>
      <c r="W203" s="23">
        <v>100</v>
      </c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x14ac:dyDescent="0.3">
      <c r="A204" t="str">
        <f t="shared" si="72"/>
        <v>67-3</v>
      </c>
      <c r="B204" s="21">
        <v>201</v>
      </c>
      <c r="C204" s="21">
        <v>2</v>
      </c>
      <c r="D204" s="21">
        <v>1147</v>
      </c>
      <c r="E204" s="21">
        <v>1</v>
      </c>
      <c r="F204" s="21">
        <v>67</v>
      </c>
      <c r="G204" s="21">
        <v>3</v>
      </c>
      <c r="H204" s="21">
        <v>1</v>
      </c>
      <c r="J204" t="str">
        <f t="shared" si="73"/>
        <v>67-3</v>
      </c>
      <c r="K204">
        <v>201</v>
      </c>
      <c r="L204">
        <v>2</v>
      </c>
      <c r="M204">
        <v>1480</v>
      </c>
      <c r="N204">
        <v>1</v>
      </c>
      <c r="O204">
        <v>67</v>
      </c>
      <c r="P204">
        <v>3</v>
      </c>
      <c r="Q204">
        <v>1</v>
      </c>
      <c r="S204" t="str">
        <f t="shared" si="71"/>
        <v>51-1</v>
      </c>
      <c r="T204" s="23">
        <v>51</v>
      </c>
      <c r="U204" s="23">
        <v>51</v>
      </c>
      <c r="V204" s="23">
        <v>1</v>
      </c>
      <c r="W204" s="23">
        <v>100</v>
      </c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x14ac:dyDescent="0.3">
      <c r="A205" t="str">
        <f t="shared" si="72"/>
        <v>68-1</v>
      </c>
      <c r="B205" s="21">
        <v>202</v>
      </c>
      <c r="C205" s="21">
        <v>2</v>
      </c>
      <c r="D205" s="21">
        <v>20</v>
      </c>
      <c r="E205" s="21">
        <v>1</v>
      </c>
      <c r="F205" s="21">
        <v>68</v>
      </c>
      <c r="G205" s="21">
        <v>1</v>
      </c>
      <c r="H205" s="21">
        <v>1</v>
      </c>
      <c r="J205" t="str">
        <f t="shared" si="73"/>
        <v>68-1</v>
      </c>
      <c r="K205">
        <v>202</v>
      </c>
      <c r="L205">
        <v>2</v>
      </c>
      <c r="M205">
        <v>22</v>
      </c>
      <c r="N205">
        <v>1</v>
      </c>
      <c r="O205">
        <v>68</v>
      </c>
      <c r="P205">
        <v>1</v>
      </c>
      <c r="Q205">
        <v>1</v>
      </c>
      <c r="S205" t="str">
        <f t="shared" si="71"/>
        <v>51-2</v>
      </c>
      <c r="T205" s="23">
        <v>124</v>
      </c>
      <c r="U205" s="23">
        <v>51</v>
      </c>
      <c r="V205" s="23">
        <v>2</v>
      </c>
      <c r="W205" s="23">
        <v>100</v>
      </c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x14ac:dyDescent="0.3">
      <c r="A206" t="str">
        <f t="shared" si="72"/>
        <v>68-2</v>
      </c>
      <c r="B206" s="21">
        <v>203</v>
      </c>
      <c r="C206" s="21">
        <v>2</v>
      </c>
      <c r="D206" s="21">
        <v>0</v>
      </c>
      <c r="E206" s="21">
        <v>1</v>
      </c>
      <c r="F206" s="21">
        <v>68</v>
      </c>
      <c r="G206" s="21">
        <v>2</v>
      </c>
      <c r="H206" s="21">
        <v>1</v>
      </c>
      <c r="J206" t="str">
        <f t="shared" si="73"/>
        <v>68-2</v>
      </c>
      <c r="K206">
        <v>203</v>
      </c>
      <c r="L206">
        <v>2</v>
      </c>
      <c r="M206">
        <v>0</v>
      </c>
      <c r="N206">
        <v>1</v>
      </c>
      <c r="O206">
        <v>68</v>
      </c>
      <c r="P206">
        <v>2</v>
      </c>
      <c r="Q206">
        <v>1</v>
      </c>
      <c r="S206" t="str">
        <f t="shared" si="71"/>
        <v>51-3</v>
      </c>
      <c r="T206" s="23">
        <v>197</v>
      </c>
      <c r="U206" s="23">
        <v>51</v>
      </c>
      <c r="V206" s="23">
        <v>3</v>
      </c>
      <c r="W206" s="23">
        <v>100</v>
      </c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x14ac:dyDescent="0.3">
      <c r="A207" t="str">
        <f t="shared" si="72"/>
        <v>68-3</v>
      </c>
      <c r="B207" s="21">
        <v>204</v>
      </c>
      <c r="C207" s="21">
        <v>2</v>
      </c>
      <c r="D207" s="21">
        <v>2895</v>
      </c>
      <c r="E207" s="21">
        <v>1</v>
      </c>
      <c r="F207" s="21">
        <v>68</v>
      </c>
      <c r="G207" s="21">
        <v>3</v>
      </c>
      <c r="H207" s="21">
        <v>1</v>
      </c>
      <c r="J207" t="str">
        <f t="shared" si="73"/>
        <v>68-3</v>
      </c>
      <c r="K207">
        <v>204</v>
      </c>
      <c r="L207">
        <v>2</v>
      </c>
      <c r="M207">
        <v>3142</v>
      </c>
      <c r="N207">
        <v>1</v>
      </c>
      <c r="O207">
        <v>68</v>
      </c>
      <c r="P207">
        <v>3</v>
      </c>
      <c r="Q207">
        <v>1</v>
      </c>
      <c r="S207" t="str">
        <f t="shared" si="71"/>
        <v>51-4</v>
      </c>
      <c r="T207" s="23">
        <v>270</v>
      </c>
      <c r="U207" s="23">
        <v>51</v>
      </c>
      <c r="V207" s="23">
        <v>4</v>
      </c>
      <c r="W207" s="23">
        <v>100</v>
      </c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x14ac:dyDescent="0.3">
      <c r="A208" t="str">
        <f t="shared" si="72"/>
        <v>69-1</v>
      </c>
      <c r="B208" s="21">
        <v>205</v>
      </c>
      <c r="C208" s="21">
        <v>2</v>
      </c>
      <c r="D208" s="21">
        <v>20</v>
      </c>
      <c r="E208" s="21">
        <v>1</v>
      </c>
      <c r="F208" s="21">
        <v>69</v>
      </c>
      <c r="G208" s="21">
        <v>1</v>
      </c>
      <c r="H208" s="21">
        <v>1</v>
      </c>
      <c r="J208" t="str">
        <f t="shared" si="73"/>
        <v>69-1</v>
      </c>
      <c r="K208">
        <v>205</v>
      </c>
      <c r="L208">
        <v>2</v>
      </c>
      <c r="M208">
        <v>22</v>
      </c>
      <c r="N208">
        <v>1</v>
      </c>
      <c r="O208">
        <v>69</v>
      </c>
      <c r="P208">
        <v>1</v>
      </c>
      <c r="Q208">
        <v>1</v>
      </c>
      <c r="S208" t="str">
        <f t="shared" si="71"/>
        <v>52-1</v>
      </c>
      <c r="T208" s="23">
        <v>52</v>
      </c>
      <c r="U208" s="23">
        <v>52</v>
      </c>
      <c r="V208" s="23">
        <v>1</v>
      </c>
      <c r="W208" s="23">
        <v>100</v>
      </c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x14ac:dyDescent="0.3">
      <c r="A209" t="str">
        <f t="shared" si="72"/>
        <v>69-2</v>
      </c>
      <c r="B209" s="21">
        <v>206</v>
      </c>
      <c r="C209" s="21">
        <v>2</v>
      </c>
      <c r="D209" s="21">
        <v>0</v>
      </c>
      <c r="E209" s="21">
        <v>1</v>
      </c>
      <c r="F209" s="21">
        <v>69</v>
      </c>
      <c r="G209" s="21">
        <v>2</v>
      </c>
      <c r="H209" s="21">
        <v>1</v>
      </c>
      <c r="J209" t="str">
        <f t="shared" si="73"/>
        <v>69-2</v>
      </c>
      <c r="K209">
        <v>206</v>
      </c>
      <c r="L209">
        <v>2</v>
      </c>
      <c r="M209">
        <v>0</v>
      </c>
      <c r="N209">
        <v>1</v>
      </c>
      <c r="O209">
        <v>69</v>
      </c>
      <c r="P209">
        <v>2</v>
      </c>
      <c r="Q209">
        <v>1</v>
      </c>
      <c r="S209" t="str">
        <f t="shared" si="71"/>
        <v>52-2</v>
      </c>
      <c r="T209" s="23">
        <v>125</v>
      </c>
      <c r="U209" s="23">
        <v>52</v>
      </c>
      <c r="V209" s="23">
        <v>2</v>
      </c>
      <c r="W209" s="23">
        <v>100</v>
      </c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x14ac:dyDescent="0.3">
      <c r="A210" t="str">
        <f t="shared" si="72"/>
        <v>69-3</v>
      </c>
      <c r="B210" s="21">
        <v>207</v>
      </c>
      <c r="C210" s="21">
        <v>2</v>
      </c>
      <c r="D210" s="21">
        <v>2895</v>
      </c>
      <c r="E210" s="21">
        <v>1</v>
      </c>
      <c r="F210" s="21">
        <v>69</v>
      </c>
      <c r="G210" s="21">
        <v>3</v>
      </c>
      <c r="H210" s="21">
        <v>1</v>
      </c>
      <c r="J210" t="str">
        <f t="shared" si="73"/>
        <v>69-3</v>
      </c>
      <c r="K210">
        <v>207</v>
      </c>
      <c r="L210">
        <v>2</v>
      </c>
      <c r="M210">
        <v>3142</v>
      </c>
      <c r="N210">
        <v>1</v>
      </c>
      <c r="O210">
        <v>69</v>
      </c>
      <c r="P210">
        <v>3</v>
      </c>
      <c r="Q210">
        <v>1</v>
      </c>
      <c r="S210" t="str">
        <f t="shared" si="71"/>
        <v>52-3</v>
      </c>
      <c r="T210" s="23">
        <v>198</v>
      </c>
      <c r="U210" s="23">
        <v>52</v>
      </c>
      <c r="V210" s="23">
        <v>3</v>
      </c>
      <c r="W210" s="23">
        <v>100</v>
      </c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x14ac:dyDescent="0.3">
      <c r="A211" t="str">
        <f t="shared" si="72"/>
        <v>70-1</v>
      </c>
      <c r="B211" s="21">
        <v>208</v>
      </c>
      <c r="C211" s="21">
        <v>2</v>
      </c>
      <c r="D211" s="21">
        <v>11</v>
      </c>
      <c r="E211" s="21">
        <v>1</v>
      </c>
      <c r="F211" s="21">
        <v>70</v>
      </c>
      <c r="G211" s="21">
        <v>1</v>
      </c>
      <c r="H211" s="21">
        <v>1</v>
      </c>
      <c r="J211" t="str">
        <f t="shared" si="73"/>
        <v>70-1</v>
      </c>
      <c r="K211">
        <v>208</v>
      </c>
      <c r="L211">
        <v>2</v>
      </c>
      <c r="M211">
        <v>12</v>
      </c>
      <c r="N211">
        <v>1</v>
      </c>
      <c r="O211">
        <v>70</v>
      </c>
      <c r="P211">
        <v>1</v>
      </c>
      <c r="Q211">
        <v>1</v>
      </c>
      <c r="S211" t="str">
        <f t="shared" si="71"/>
        <v>52-4</v>
      </c>
      <c r="T211" s="23">
        <v>271</v>
      </c>
      <c r="U211" s="23">
        <v>52</v>
      </c>
      <c r="V211" s="23">
        <v>4</v>
      </c>
      <c r="W211" s="23">
        <v>100</v>
      </c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x14ac:dyDescent="0.3">
      <c r="A212" t="str">
        <f t="shared" si="72"/>
        <v>70-2</v>
      </c>
      <c r="B212" s="21">
        <v>209</v>
      </c>
      <c r="C212" s="21">
        <v>2</v>
      </c>
      <c r="D212" s="21">
        <v>0</v>
      </c>
      <c r="E212" s="21">
        <v>1</v>
      </c>
      <c r="F212" s="21">
        <v>70</v>
      </c>
      <c r="G212" s="21">
        <v>2</v>
      </c>
      <c r="H212" s="21">
        <v>1</v>
      </c>
      <c r="J212" t="str">
        <f t="shared" si="73"/>
        <v>70-2</v>
      </c>
      <c r="K212">
        <v>209</v>
      </c>
      <c r="L212">
        <v>2</v>
      </c>
      <c r="M212">
        <v>0</v>
      </c>
      <c r="N212">
        <v>1</v>
      </c>
      <c r="O212">
        <v>70</v>
      </c>
      <c r="P212">
        <v>2</v>
      </c>
      <c r="Q212">
        <v>1</v>
      </c>
      <c r="S212" t="str">
        <f t="shared" si="71"/>
        <v>53-1</v>
      </c>
      <c r="T212" s="23">
        <v>53</v>
      </c>
      <c r="U212" s="23">
        <v>53</v>
      </c>
      <c r="V212" s="23">
        <v>1</v>
      </c>
      <c r="W212" s="23">
        <v>480</v>
      </c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x14ac:dyDescent="0.3">
      <c r="A213" t="str">
        <f t="shared" si="72"/>
        <v>70-3</v>
      </c>
      <c r="B213" s="21">
        <v>210</v>
      </c>
      <c r="C213" s="21">
        <v>2</v>
      </c>
      <c r="D213" s="21">
        <v>2105</v>
      </c>
      <c r="E213" s="21">
        <v>1</v>
      </c>
      <c r="F213" s="21">
        <v>70</v>
      </c>
      <c r="G213" s="21">
        <v>3</v>
      </c>
      <c r="H213" s="21">
        <v>1</v>
      </c>
      <c r="J213" t="str">
        <f t="shared" si="73"/>
        <v>70-3</v>
      </c>
      <c r="K213">
        <v>210</v>
      </c>
      <c r="L213">
        <v>2</v>
      </c>
      <c r="M213">
        <v>2188</v>
      </c>
      <c r="N213">
        <v>1</v>
      </c>
      <c r="O213">
        <v>70</v>
      </c>
      <c r="P213">
        <v>3</v>
      </c>
      <c r="Q213">
        <v>1</v>
      </c>
      <c r="S213" t="str">
        <f t="shared" si="71"/>
        <v>53-2</v>
      </c>
      <c r="T213" s="23">
        <v>126</v>
      </c>
      <c r="U213" s="23">
        <v>53</v>
      </c>
      <c r="V213" s="23">
        <v>2</v>
      </c>
      <c r="W213" s="23">
        <v>480</v>
      </c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x14ac:dyDescent="0.3">
      <c r="A214" t="str">
        <f t="shared" si="72"/>
        <v>71-1</v>
      </c>
      <c r="B214" s="21">
        <v>211</v>
      </c>
      <c r="C214" s="21">
        <v>2</v>
      </c>
      <c r="D214" s="21">
        <v>11</v>
      </c>
      <c r="E214" s="21">
        <v>1</v>
      </c>
      <c r="F214" s="21">
        <v>71</v>
      </c>
      <c r="G214" s="21">
        <v>1</v>
      </c>
      <c r="H214" s="21">
        <v>1</v>
      </c>
      <c r="J214" t="str">
        <f t="shared" si="73"/>
        <v>71-1</v>
      </c>
      <c r="K214">
        <v>211</v>
      </c>
      <c r="L214">
        <v>2</v>
      </c>
      <c r="M214">
        <v>12</v>
      </c>
      <c r="N214">
        <v>1</v>
      </c>
      <c r="O214">
        <v>71</v>
      </c>
      <c r="P214">
        <v>1</v>
      </c>
      <c r="Q214">
        <v>1</v>
      </c>
      <c r="S214" t="str">
        <f t="shared" si="71"/>
        <v>53-3</v>
      </c>
      <c r="T214" s="23">
        <v>199</v>
      </c>
      <c r="U214" s="23">
        <v>53</v>
      </c>
      <c r="V214" s="23">
        <v>3</v>
      </c>
      <c r="W214" s="23">
        <v>480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x14ac:dyDescent="0.3">
      <c r="A215" t="str">
        <f t="shared" si="72"/>
        <v>71-2</v>
      </c>
      <c r="B215" s="21">
        <v>212</v>
      </c>
      <c r="C215" s="21">
        <v>2</v>
      </c>
      <c r="D215" s="21">
        <v>0</v>
      </c>
      <c r="E215" s="21">
        <v>1</v>
      </c>
      <c r="F215" s="21">
        <v>71</v>
      </c>
      <c r="G215" s="21">
        <v>2</v>
      </c>
      <c r="H215" s="21">
        <v>1</v>
      </c>
      <c r="J215" t="str">
        <f t="shared" si="73"/>
        <v>71-2</v>
      </c>
      <c r="K215">
        <v>212</v>
      </c>
      <c r="L215">
        <v>2</v>
      </c>
      <c r="M215">
        <v>0</v>
      </c>
      <c r="N215">
        <v>1</v>
      </c>
      <c r="O215">
        <v>71</v>
      </c>
      <c r="P215">
        <v>2</v>
      </c>
      <c r="Q215">
        <v>1</v>
      </c>
      <c r="S215" t="str">
        <f t="shared" si="71"/>
        <v>53-4</v>
      </c>
      <c r="T215" s="23">
        <v>272</v>
      </c>
      <c r="U215" s="23">
        <v>53</v>
      </c>
      <c r="V215" s="23">
        <v>4</v>
      </c>
      <c r="W215" s="23">
        <v>480</v>
      </c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x14ac:dyDescent="0.3">
      <c r="A216" t="str">
        <f t="shared" si="72"/>
        <v>71-3</v>
      </c>
      <c r="B216" s="21">
        <v>213</v>
      </c>
      <c r="C216" s="21">
        <v>2</v>
      </c>
      <c r="D216" s="21">
        <v>2105</v>
      </c>
      <c r="E216" s="21">
        <v>1</v>
      </c>
      <c r="F216" s="21">
        <v>71</v>
      </c>
      <c r="G216" s="21">
        <v>3</v>
      </c>
      <c r="H216" s="21">
        <v>1</v>
      </c>
      <c r="J216" t="str">
        <f t="shared" si="73"/>
        <v>71-3</v>
      </c>
      <c r="K216">
        <v>213</v>
      </c>
      <c r="L216">
        <v>2</v>
      </c>
      <c r="M216">
        <v>2188</v>
      </c>
      <c r="N216">
        <v>1</v>
      </c>
      <c r="O216">
        <v>71</v>
      </c>
      <c r="P216">
        <v>3</v>
      </c>
      <c r="Q216">
        <v>1</v>
      </c>
      <c r="S216" t="str">
        <f t="shared" si="71"/>
        <v>54-1</v>
      </c>
      <c r="T216" s="23">
        <v>54</v>
      </c>
      <c r="U216" s="23">
        <v>54</v>
      </c>
      <c r="V216" s="23">
        <v>1</v>
      </c>
      <c r="W216" s="23">
        <v>100</v>
      </c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x14ac:dyDescent="0.3">
      <c r="S217" t="str">
        <f t="shared" si="71"/>
        <v>54-2</v>
      </c>
      <c r="T217" s="23">
        <v>127</v>
      </c>
      <c r="U217" s="23">
        <v>54</v>
      </c>
      <c r="V217" s="23">
        <v>2</v>
      </c>
      <c r="W217" s="23">
        <v>100</v>
      </c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x14ac:dyDescent="0.3">
      <c r="S218" t="str">
        <f t="shared" si="71"/>
        <v>54-3</v>
      </c>
      <c r="T218" s="23">
        <v>200</v>
      </c>
      <c r="U218" s="23">
        <v>54</v>
      </c>
      <c r="V218" s="23">
        <v>3</v>
      </c>
      <c r="W218" s="23">
        <v>100</v>
      </c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x14ac:dyDescent="0.3">
      <c r="S219" t="str">
        <f t="shared" si="71"/>
        <v>54-4</v>
      </c>
      <c r="T219" s="23">
        <v>273</v>
      </c>
      <c r="U219" s="23">
        <v>54</v>
      </c>
      <c r="V219" s="23">
        <v>4</v>
      </c>
      <c r="W219" s="23">
        <v>100</v>
      </c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x14ac:dyDescent="0.3">
      <c r="S220" t="str">
        <f t="shared" si="71"/>
        <v>55-1</v>
      </c>
      <c r="T220" s="23">
        <v>55</v>
      </c>
      <c r="U220" s="23">
        <v>55</v>
      </c>
      <c r="V220" s="23">
        <v>1</v>
      </c>
      <c r="W220" s="23">
        <v>100</v>
      </c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x14ac:dyDescent="0.3">
      <c r="S221" t="str">
        <f t="shared" si="71"/>
        <v>55-2</v>
      </c>
      <c r="T221" s="23">
        <v>128</v>
      </c>
      <c r="U221" s="23">
        <v>55</v>
      </c>
      <c r="V221" s="23">
        <v>2</v>
      </c>
      <c r="W221" s="23">
        <v>100</v>
      </c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x14ac:dyDescent="0.3">
      <c r="S222" t="str">
        <f t="shared" si="71"/>
        <v>55-3</v>
      </c>
      <c r="T222" s="23">
        <v>201</v>
      </c>
      <c r="U222" s="23">
        <v>55</v>
      </c>
      <c r="V222" s="23">
        <v>3</v>
      </c>
      <c r="W222" s="23">
        <v>100</v>
      </c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x14ac:dyDescent="0.3">
      <c r="S223" t="str">
        <f t="shared" si="71"/>
        <v>55-4</v>
      </c>
      <c r="T223" s="23">
        <v>274</v>
      </c>
      <c r="U223" s="23">
        <v>55</v>
      </c>
      <c r="V223" s="23">
        <v>4</v>
      </c>
      <c r="W223" s="23">
        <v>100</v>
      </c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x14ac:dyDescent="0.3">
      <c r="S224" t="str">
        <f t="shared" si="71"/>
        <v>56-1</v>
      </c>
      <c r="T224" s="23">
        <v>56</v>
      </c>
      <c r="U224" s="23">
        <v>56</v>
      </c>
      <c r="V224" s="23">
        <v>1</v>
      </c>
      <c r="W224" s="23">
        <v>480</v>
      </c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9:73" x14ac:dyDescent="0.3">
      <c r="S225" t="str">
        <f t="shared" si="71"/>
        <v>56-2</v>
      </c>
      <c r="T225" s="23">
        <v>129</v>
      </c>
      <c r="U225" s="23">
        <v>56</v>
      </c>
      <c r="V225" s="23">
        <v>2</v>
      </c>
      <c r="W225" s="23">
        <v>480</v>
      </c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9:73" x14ac:dyDescent="0.3">
      <c r="S226" t="str">
        <f t="shared" si="71"/>
        <v>56-3</v>
      </c>
      <c r="T226" s="23">
        <v>202</v>
      </c>
      <c r="U226" s="23">
        <v>56</v>
      </c>
      <c r="V226" s="23">
        <v>3</v>
      </c>
      <c r="W226" s="23">
        <v>480</v>
      </c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9:73" x14ac:dyDescent="0.3">
      <c r="S227" t="str">
        <f t="shared" si="71"/>
        <v>56-4</v>
      </c>
      <c r="T227" s="23">
        <v>275</v>
      </c>
      <c r="U227" s="23">
        <v>56</v>
      </c>
      <c r="V227" s="23">
        <v>4</v>
      </c>
      <c r="W227" s="23">
        <v>480</v>
      </c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9:73" x14ac:dyDescent="0.3">
      <c r="S228" t="str">
        <f t="shared" si="71"/>
        <v>57-1</v>
      </c>
      <c r="T228" s="23">
        <v>57</v>
      </c>
      <c r="U228" s="23">
        <v>57</v>
      </c>
      <c r="V228" s="23">
        <v>1</v>
      </c>
      <c r="W228" s="23">
        <v>480</v>
      </c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9:73" x14ac:dyDescent="0.3">
      <c r="S229" t="str">
        <f t="shared" si="71"/>
        <v>57-2</v>
      </c>
      <c r="T229" s="23">
        <v>130</v>
      </c>
      <c r="U229" s="23">
        <v>57</v>
      </c>
      <c r="V229" s="23">
        <v>2</v>
      </c>
      <c r="W229" s="23">
        <v>480</v>
      </c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9:73" x14ac:dyDescent="0.3">
      <c r="S230" t="str">
        <f t="shared" si="71"/>
        <v>57-3</v>
      </c>
      <c r="T230" s="23">
        <v>203</v>
      </c>
      <c r="U230" s="23">
        <v>57</v>
      </c>
      <c r="V230" s="23">
        <v>3</v>
      </c>
      <c r="W230" s="23">
        <v>480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9:73" x14ac:dyDescent="0.3">
      <c r="S231" t="str">
        <f t="shared" si="71"/>
        <v>57-4</v>
      </c>
      <c r="T231" s="23">
        <v>276</v>
      </c>
      <c r="U231" s="23">
        <v>57</v>
      </c>
      <c r="V231" s="23">
        <v>4</v>
      </c>
      <c r="W231" s="23">
        <v>480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9:73" x14ac:dyDescent="0.3">
      <c r="S232" t="str">
        <f t="shared" si="71"/>
        <v>58-1</v>
      </c>
      <c r="T232" s="23">
        <v>58</v>
      </c>
      <c r="U232" s="23">
        <v>58</v>
      </c>
      <c r="V232" s="23">
        <v>1</v>
      </c>
      <c r="W232" s="23">
        <v>100</v>
      </c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9:73" x14ac:dyDescent="0.3">
      <c r="S233" t="str">
        <f t="shared" si="71"/>
        <v>58-2</v>
      </c>
      <c r="T233" s="23">
        <v>131</v>
      </c>
      <c r="U233" s="23">
        <v>58</v>
      </c>
      <c r="V233" s="23">
        <v>2</v>
      </c>
      <c r="W233" s="23">
        <v>100</v>
      </c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9:73" x14ac:dyDescent="0.3">
      <c r="S234" t="str">
        <f t="shared" si="71"/>
        <v>58-3</v>
      </c>
      <c r="T234" s="23">
        <v>204</v>
      </c>
      <c r="U234" s="23">
        <v>58</v>
      </c>
      <c r="V234" s="23">
        <v>3</v>
      </c>
      <c r="W234" s="23">
        <v>100</v>
      </c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9:73" x14ac:dyDescent="0.3">
      <c r="S235" t="str">
        <f t="shared" si="71"/>
        <v>58-4</v>
      </c>
      <c r="T235" s="23">
        <v>277</v>
      </c>
      <c r="U235" s="23">
        <v>58</v>
      </c>
      <c r="V235" s="23">
        <v>4</v>
      </c>
      <c r="W235" s="23">
        <v>100</v>
      </c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9:73" x14ac:dyDescent="0.3">
      <c r="S236" t="str">
        <f t="shared" si="71"/>
        <v>59-1</v>
      </c>
      <c r="T236" s="23">
        <v>59</v>
      </c>
      <c r="U236" s="23">
        <v>59</v>
      </c>
      <c r="V236" s="23">
        <v>1</v>
      </c>
      <c r="W236" s="23">
        <v>100</v>
      </c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9:73" x14ac:dyDescent="0.3">
      <c r="S237" t="str">
        <f t="shared" si="71"/>
        <v>59-2</v>
      </c>
      <c r="T237" s="23">
        <v>132</v>
      </c>
      <c r="U237" s="23">
        <v>59</v>
      </c>
      <c r="V237" s="23">
        <v>2</v>
      </c>
      <c r="W237" s="23">
        <v>100</v>
      </c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9:73" x14ac:dyDescent="0.3">
      <c r="S238" t="str">
        <f t="shared" si="71"/>
        <v>59-3</v>
      </c>
      <c r="T238" s="23">
        <v>205</v>
      </c>
      <c r="U238" s="23">
        <v>59</v>
      </c>
      <c r="V238" s="23">
        <v>3</v>
      </c>
      <c r="W238" s="23">
        <v>100</v>
      </c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9:73" x14ac:dyDescent="0.3">
      <c r="S239" t="str">
        <f t="shared" si="71"/>
        <v>59-4</v>
      </c>
      <c r="T239" s="23">
        <v>278</v>
      </c>
      <c r="U239" s="23">
        <v>59</v>
      </c>
      <c r="V239" s="23">
        <v>4</v>
      </c>
      <c r="W239" s="23">
        <v>100</v>
      </c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9:73" x14ac:dyDescent="0.3">
      <c r="S240" t="str">
        <f t="shared" si="71"/>
        <v>60-1</v>
      </c>
      <c r="T240" s="23">
        <v>60</v>
      </c>
      <c r="U240" s="23">
        <v>60</v>
      </c>
      <c r="V240" s="23">
        <v>1</v>
      </c>
      <c r="W240" s="23">
        <v>480</v>
      </c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9:73" x14ac:dyDescent="0.3">
      <c r="S241" t="str">
        <f t="shared" si="71"/>
        <v>60-2</v>
      </c>
      <c r="T241" s="23">
        <v>133</v>
      </c>
      <c r="U241" s="23">
        <v>60</v>
      </c>
      <c r="V241" s="23">
        <v>2</v>
      </c>
      <c r="W241" s="23">
        <v>480</v>
      </c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9:73" x14ac:dyDescent="0.3">
      <c r="S242" t="str">
        <f t="shared" si="71"/>
        <v>60-3</v>
      </c>
      <c r="T242" s="23">
        <v>206</v>
      </c>
      <c r="U242" s="23">
        <v>60</v>
      </c>
      <c r="V242" s="23">
        <v>3</v>
      </c>
      <c r="W242" s="23">
        <v>480</v>
      </c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9:73" x14ac:dyDescent="0.3">
      <c r="S243" t="str">
        <f t="shared" si="71"/>
        <v>60-4</v>
      </c>
      <c r="T243" s="23">
        <v>279</v>
      </c>
      <c r="U243" s="23">
        <v>60</v>
      </c>
      <c r="V243" s="23">
        <v>4</v>
      </c>
      <c r="W243" s="23">
        <v>480</v>
      </c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9:73" x14ac:dyDescent="0.3">
      <c r="S244" t="str">
        <f t="shared" si="71"/>
        <v>61-1</v>
      </c>
      <c r="T244" s="23">
        <v>61</v>
      </c>
      <c r="U244" s="23">
        <v>61</v>
      </c>
      <c r="V244" s="23">
        <v>1</v>
      </c>
      <c r="W244" s="23">
        <v>100</v>
      </c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9:73" x14ac:dyDescent="0.3">
      <c r="S245" t="str">
        <f t="shared" si="71"/>
        <v>61-2</v>
      </c>
      <c r="T245" s="23">
        <v>134</v>
      </c>
      <c r="U245" s="23">
        <v>61</v>
      </c>
      <c r="V245" s="23">
        <v>2</v>
      </c>
      <c r="W245" s="23">
        <v>100</v>
      </c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9:73" x14ac:dyDescent="0.3">
      <c r="S246" t="str">
        <f t="shared" si="71"/>
        <v>61-3</v>
      </c>
      <c r="T246" s="23">
        <v>207</v>
      </c>
      <c r="U246" s="23">
        <v>61</v>
      </c>
      <c r="V246" s="23">
        <v>3</v>
      </c>
      <c r="W246" s="23">
        <v>100</v>
      </c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9:73" x14ac:dyDescent="0.3">
      <c r="S247" t="str">
        <f t="shared" si="71"/>
        <v>61-4</v>
      </c>
      <c r="T247" s="23">
        <v>280</v>
      </c>
      <c r="U247" s="23">
        <v>61</v>
      </c>
      <c r="V247" s="23">
        <v>4</v>
      </c>
      <c r="W247" s="23">
        <v>100</v>
      </c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9:73" x14ac:dyDescent="0.3">
      <c r="S248" t="str">
        <f t="shared" si="71"/>
        <v>62-1</v>
      </c>
      <c r="T248" s="23">
        <v>62</v>
      </c>
      <c r="U248" s="23">
        <v>62</v>
      </c>
      <c r="V248" s="23">
        <v>1</v>
      </c>
      <c r="W248" s="23">
        <v>100</v>
      </c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9:73" x14ac:dyDescent="0.3">
      <c r="S249" t="str">
        <f t="shared" si="71"/>
        <v>62-2</v>
      </c>
      <c r="T249" s="23">
        <v>135</v>
      </c>
      <c r="U249" s="23">
        <v>62</v>
      </c>
      <c r="V249" s="23">
        <v>2</v>
      </c>
      <c r="W249" s="23">
        <v>100</v>
      </c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9:73" x14ac:dyDescent="0.3">
      <c r="S250" t="str">
        <f t="shared" si="71"/>
        <v>62-3</v>
      </c>
      <c r="T250" s="23">
        <v>208</v>
      </c>
      <c r="U250" s="23">
        <v>62</v>
      </c>
      <c r="V250" s="23">
        <v>3</v>
      </c>
      <c r="W250" s="23">
        <v>100</v>
      </c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9:73" x14ac:dyDescent="0.3">
      <c r="S251" t="str">
        <f t="shared" si="71"/>
        <v>62-4</v>
      </c>
      <c r="T251" s="23">
        <v>281</v>
      </c>
      <c r="U251" s="23">
        <v>62</v>
      </c>
      <c r="V251" s="23">
        <v>4</v>
      </c>
      <c r="W251" s="23">
        <v>100</v>
      </c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9:73" x14ac:dyDescent="0.3">
      <c r="S252" t="str">
        <f t="shared" si="71"/>
        <v>63-1</v>
      </c>
      <c r="T252" s="23">
        <v>63</v>
      </c>
      <c r="U252" s="23">
        <v>63</v>
      </c>
      <c r="V252" s="23">
        <v>1</v>
      </c>
      <c r="W252" s="23">
        <v>100</v>
      </c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9:73" x14ac:dyDescent="0.3">
      <c r="S253" t="str">
        <f t="shared" si="71"/>
        <v>63-2</v>
      </c>
      <c r="T253" s="23">
        <v>136</v>
      </c>
      <c r="U253" s="23">
        <v>63</v>
      </c>
      <c r="V253" s="23">
        <v>2</v>
      </c>
      <c r="W253" s="23">
        <v>100</v>
      </c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9:73" x14ac:dyDescent="0.3">
      <c r="S254" t="str">
        <f t="shared" si="71"/>
        <v>63-3</v>
      </c>
      <c r="T254" s="23">
        <v>209</v>
      </c>
      <c r="U254" s="23">
        <v>63</v>
      </c>
      <c r="V254" s="23">
        <v>3</v>
      </c>
      <c r="W254" s="23">
        <v>100</v>
      </c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9:73" x14ac:dyDescent="0.3">
      <c r="S255" t="str">
        <f t="shared" si="71"/>
        <v>63-4</v>
      </c>
      <c r="T255" s="23">
        <v>282</v>
      </c>
      <c r="U255" s="23">
        <v>63</v>
      </c>
      <c r="V255" s="23">
        <v>4</v>
      </c>
      <c r="W255" s="23">
        <v>100</v>
      </c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9:73" x14ac:dyDescent="0.3">
      <c r="S256" t="str">
        <f t="shared" si="71"/>
        <v>64-1</v>
      </c>
      <c r="T256" s="23">
        <v>64</v>
      </c>
      <c r="U256" s="23">
        <v>64</v>
      </c>
      <c r="V256" s="23">
        <v>1</v>
      </c>
      <c r="W256" s="23">
        <v>480</v>
      </c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9:73" x14ac:dyDescent="0.3">
      <c r="S257" t="str">
        <f t="shared" si="71"/>
        <v>64-2</v>
      </c>
      <c r="T257" s="23">
        <v>137</v>
      </c>
      <c r="U257" s="23">
        <v>64</v>
      </c>
      <c r="V257" s="23">
        <v>2</v>
      </c>
      <c r="W257" s="23">
        <v>480</v>
      </c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9:73" x14ac:dyDescent="0.3">
      <c r="S258" t="str">
        <f t="shared" si="71"/>
        <v>64-3</v>
      </c>
      <c r="T258" s="23">
        <v>210</v>
      </c>
      <c r="U258" s="23">
        <v>64</v>
      </c>
      <c r="V258" s="23">
        <v>3</v>
      </c>
      <c r="W258" s="23">
        <v>480</v>
      </c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9:73" x14ac:dyDescent="0.3">
      <c r="S259" t="str">
        <f t="shared" si="71"/>
        <v>64-4</v>
      </c>
      <c r="T259" s="23">
        <v>283</v>
      </c>
      <c r="U259" s="23">
        <v>64</v>
      </c>
      <c r="V259" s="23">
        <v>4</v>
      </c>
      <c r="W259" s="23">
        <v>480</v>
      </c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9:73" x14ac:dyDescent="0.3">
      <c r="S260" t="str">
        <f t="shared" ref="S260:S295" si="74">U260&amp;"-"&amp;V260</f>
        <v>65-1</v>
      </c>
      <c r="T260" s="23">
        <v>65</v>
      </c>
      <c r="U260" s="23">
        <v>65</v>
      </c>
      <c r="V260" s="23">
        <v>1</v>
      </c>
      <c r="W260" s="23">
        <v>100</v>
      </c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9:73" x14ac:dyDescent="0.3">
      <c r="S261" t="str">
        <f t="shared" si="74"/>
        <v>65-2</v>
      </c>
      <c r="T261" s="23">
        <v>138</v>
      </c>
      <c r="U261" s="23">
        <v>65</v>
      </c>
      <c r="V261" s="23">
        <v>2</v>
      </c>
      <c r="W261" s="23">
        <v>100</v>
      </c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9:73" x14ac:dyDescent="0.3">
      <c r="S262" t="str">
        <f t="shared" si="74"/>
        <v>65-3</v>
      </c>
      <c r="T262" s="23">
        <v>211</v>
      </c>
      <c r="U262" s="23">
        <v>65</v>
      </c>
      <c r="V262" s="23">
        <v>3</v>
      </c>
      <c r="W262" s="23">
        <v>100</v>
      </c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9:73" x14ac:dyDescent="0.3">
      <c r="S263" t="str">
        <f t="shared" si="74"/>
        <v>65-4</v>
      </c>
      <c r="T263" s="23">
        <v>284</v>
      </c>
      <c r="U263" s="23">
        <v>65</v>
      </c>
      <c r="V263" s="23">
        <v>4</v>
      </c>
      <c r="W263" s="23">
        <v>100</v>
      </c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9:73" x14ac:dyDescent="0.3">
      <c r="S264" t="str">
        <f t="shared" si="74"/>
        <v>66-1</v>
      </c>
      <c r="T264" s="23">
        <v>66</v>
      </c>
      <c r="U264" s="23">
        <v>66</v>
      </c>
      <c r="V264" s="23">
        <v>1</v>
      </c>
      <c r="W264" s="23">
        <v>100</v>
      </c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9:73" x14ac:dyDescent="0.3">
      <c r="S265" t="str">
        <f t="shared" si="74"/>
        <v>66-2</v>
      </c>
      <c r="T265" s="23">
        <v>139</v>
      </c>
      <c r="U265" s="23">
        <v>66</v>
      </c>
      <c r="V265" s="23">
        <v>2</v>
      </c>
      <c r="W265" s="23">
        <v>100</v>
      </c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9:73" x14ac:dyDescent="0.3">
      <c r="S266" t="str">
        <f t="shared" si="74"/>
        <v>66-3</v>
      </c>
      <c r="T266" s="23">
        <v>212</v>
      </c>
      <c r="U266" s="23">
        <v>66</v>
      </c>
      <c r="V266" s="23">
        <v>3</v>
      </c>
      <c r="W266" s="23">
        <v>100</v>
      </c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9:73" x14ac:dyDescent="0.3">
      <c r="S267" t="str">
        <f t="shared" si="74"/>
        <v>66-4</v>
      </c>
      <c r="T267" s="23">
        <v>285</v>
      </c>
      <c r="U267" s="23">
        <v>66</v>
      </c>
      <c r="V267" s="23">
        <v>4</v>
      </c>
      <c r="W267" s="23">
        <v>100</v>
      </c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9:73" x14ac:dyDescent="0.3">
      <c r="S268" t="str">
        <f t="shared" si="74"/>
        <v>67-1</v>
      </c>
      <c r="T268" s="23">
        <v>67</v>
      </c>
      <c r="U268" s="23">
        <v>67</v>
      </c>
      <c r="V268" s="23">
        <v>1</v>
      </c>
      <c r="W268" s="23">
        <v>480</v>
      </c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9:73" x14ac:dyDescent="0.3">
      <c r="S269" t="str">
        <f t="shared" si="74"/>
        <v>67-2</v>
      </c>
      <c r="T269" s="23">
        <v>140</v>
      </c>
      <c r="U269" s="23">
        <v>67</v>
      </c>
      <c r="V269" s="23">
        <v>2</v>
      </c>
      <c r="W269" s="23">
        <v>480</v>
      </c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9:73" x14ac:dyDescent="0.3">
      <c r="S270" t="str">
        <f t="shared" si="74"/>
        <v>67-3</v>
      </c>
      <c r="T270" s="23">
        <v>213</v>
      </c>
      <c r="U270" s="23">
        <v>67</v>
      </c>
      <c r="V270" s="23">
        <v>3</v>
      </c>
      <c r="W270" s="23">
        <v>480</v>
      </c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9:73" x14ac:dyDescent="0.3">
      <c r="S271" t="str">
        <f t="shared" si="74"/>
        <v>67-4</v>
      </c>
      <c r="T271" s="23">
        <v>286</v>
      </c>
      <c r="U271" s="23">
        <v>67</v>
      </c>
      <c r="V271" s="23">
        <v>4</v>
      </c>
      <c r="W271" s="23">
        <v>480</v>
      </c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9:73" x14ac:dyDescent="0.3">
      <c r="S272" t="str">
        <f t="shared" si="74"/>
        <v>68-1</v>
      </c>
      <c r="T272" s="23">
        <v>68</v>
      </c>
      <c r="U272" s="23">
        <v>68</v>
      </c>
      <c r="V272" s="23">
        <v>1</v>
      </c>
      <c r="W272" s="23">
        <v>100</v>
      </c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9:73" x14ac:dyDescent="0.3">
      <c r="S273" t="str">
        <f t="shared" si="74"/>
        <v>68-2</v>
      </c>
      <c r="T273" s="23">
        <v>141</v>
      </c>
      <c r="U273" s="23">
        <v>68</v>
      </c>
      <c r="V273" s="23">
        <v>2</v>
      </c>
      <c r="W273" s="23">
        <v>100</v>
      </c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9:73" x14ac:dyDescent="0.3">
      <c r="S274" t="str">
        <f t="shared" si="74"/>
        <v>68-3</v>
      </c>
      <c r="T274" s="23">
        <v>214</v>
      </c>
      <c r="U274" s="23">
        <v>68</v>
      </c>
      <c r="V274" s="23">
        <v>3</v>
      </c>
      <c r="W274" s="23">
        <v>100</v>
      </c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9:73" x14ac:dyDescent="0.3">
      <c r="S275" t="str">
        <f t="shared" si="74"/>
        <v>68-4</v>
      </c>
      <c r="T275" s="23">
        <v>287</v>
      </c>
      <c r="U275" s="23">
        <v>68</v>
      </c>
      <c r="V275" s="23">
        <v>4</v>
      </c>
      <c r="W275" s="23">
        <v>100</v>
      </c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9:73" x14ac:dyDescent="0.3">
      <c r="S276" t="str">
        <f t="shared" si="74"/>
        <v>69-1</v>
      </c>
      <c r="T276" s="23">
        <v>69</v>
      </c>
      <c r="U276" s="23">
        <v>69</v>
      </c>
      <c r="V276" s="23">
        <v>1</v>
      </c>
      <c r="W276" s="23">
        <v>100</v>
      </c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9:73" x14ac:dyDescent="0.3">
      <c r="S277" t="str">
        <f t="shared" si="74"/>
        <v>69-2</v>
      </c>
      <c r="T277" s="23">
        <v>142</v>
      </c>
      <c r="U277" s="23">
        <v>69</v>
      </c>
      <c r="V277" s="23">
        <v>2</v>
      </c>
      <c r="W277" s="23">
        <v>100</v>
      </c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9:73" x14ac:dyDescent="0.3">
      <c r="S278" t="str">
        <f t="shared" si="74"/>
        <v>69-3</v>
      </c>
      <c r="T278" s="23">
        <v>215</v>
      </c>
      <c r="U278" s="23">
        <v>69</v>
      </c>
      <c r="V278" s="23">
        <v>3</v>
      </c>
      <c r="W278" s="23">
        <v>100</v>
      </c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9:73" x14ac:dyDescent="0.3">
      <c r="S279" t="str">
        <f t="shared" si="74"/>
        <v>69-4</v>
      </c>
      <c r="T279" s="23">
        <v>288</v>
      </c>
      <c r="U279" s="23">
        <v>69</v>
      </c>
      <c r="V279" s="23">
        <v>4</v>
      </c>
      <c r="W279" s="23">
        <v>100</v>
      </c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9:73" x14ac:dyDescent="0.3">
      <c r="S280" t="str">
        <f t="shared" si="74"/>
        <v>70-1</v>
      </c>
      <c r="T280" s="23">
        <v>70</v>
      </c>
      <c r="U280" s="23">
        <v>70</v>
      </c>
      <c r="V280" s="23">
        <v>1</v>
      </c>
      <c r="W280" s="23">
        <v>100</v>
      </c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9:73" x14ac:dyDescent="0.3">
      <c r="S281" t="str">
        <f t="shared" si="74"/>
        <v>70-2</v>
      </c>
      <c r="T281" s="23">
        <v>143</v>
      </c>
      <c r="U281" s="23">
        <v>70</v>
      </c>
      <c r="V281" s="23">
        <v>2</v>
      </c>
      <c r="W281" s="23">
        <v>100</v>
      </c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9:73" x14ac:dyDescent="0.3">
      <c r="S282" t="str">
        <f t="shared" si="74"/>
        <v>70-3</v>
      </c>
      <c r="T282" s="23">
        <v>216</v>
      </c>
      <c r="U282" s="23">
        <v>70</v>
      </c>
      <c r="V282" s="23">
        <v>3</v>
      </c>
      <c r="W282" s="23">
        <v>100</v>
      </c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9:73" x14ac:dyDescent="0.3">
      <c r="S283" t="str">
        <f t="shared" si="74"/>
        <v>70-4</v>
      </c>
      <c r="T283" s="23">
        <v>289</v>
      </c>
      <c r="U283" s="23">
        <v>70</v>
      </c>
      <c r="V283" s="23">
        <v>4</v>
      </c>
      <c r="W283" s="23">
        <v>100</v>
      </c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9:73" x14ac:dyDescent="0.3">
      <c r="S284" t="str">
        <f t="shared" si="74"/>
        <v>71-1</v>
      </c>
      <c r="T284" s="23">
        <v>71</v>
      </c>
      <c r="U284" s="23">
        <v>71</v>
      </c>
      <c r="V284" s="23">
        <v>1</v>
      </c>
      <c r="W284" s="23">
        <v>100</v>
      </c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9:73" x14ac:dyDescent="0.3">
      <c r="S285" t="str">
        <f t="shared" si="74"/>
        <v>71-2</v>
      </c>
      <c r="T285" s="23">
        <v>144</v>
      </c>
      <c r="U285" s="23">
        <v>71</v>
      </c>
      <c r="V285" s="23">
        <v>2</v>
      </c>
      <c r="W285" s="23">
        <v>100</v>
      </c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9:73" x14ac:dyDescent="0.3">
      <c r="S286" t="str">
        <f t="shared" si="74"/>
        <v>71-3</v>
      </c>
      <c r="T286" s="23">
        <v>217</v>
      </c>
      <c r="U286" s="23">
        <v>71</v>
      </c>
      <c r="V286" s="23">
        <v>3</v>
      </c>
      <c r="W286" s="23">
        <v>100</v>
      </c>
    </row>
    <row r="287" spans="19:73" x14ac:dyDescent="0.3">
      <c r="S287" t="str">
        <f t="shared" si="74"/>
        <v>71-4</v>
      </c>
      <c r="T287" s="23">
        <v>290</v>
      </c>
      <c r="U287" s="23">
        <v>71</v>
      </c>
      <c r="V287" s="23">
        <v>4</v>
      </c>
      <c r="W287" s="23">
        <v>100</v>
      </c>
    </row>
    <row r="288" spans="19:73" x14ac:dyDescent="0.3">
      <c r="S288" t="str">
        <f t="shared" si="74"/>
        <v>72-1</v>
      </c>
      <c r="T288" s="23">
        <v>72</v>
      </c>
      <c r="U288" s="23">
        <v>72</v>
      </c>
      <c r="V288" s="23">
        <v>1</v>
      </c>
      <c r="W288" s="23">
        <v>100</v>
      </c>
    </row>
    <row r="289" spans="19:23" x14ac:dyDescent="0.3">
      <c r="S289" t="str">
        <f t="shared" si="74"/>
        <v>72-2</v>
      </c>
      <c r="T289" s="23">
        <v>145</v>
      </c>
      <c r="U289" s="23">
        <v>72</v>
      </c>
      <c r="V289" s="23">
        <v>2</v>
      </c>
      <c r="W289" s="23">
        <v>100</v>
      </c>
    </row>
    <row r="290" spans="19:23" x14ac:dyDescent="0.3">
      <c r="S290" t="str">
        <f t="shared" si="74"/>
        <v>72-3</v>
      </c>
      <c r="T290" s="23">
        <v>218</v>
      </c>
      <c r="U290" s="23">
        <v>72</v>
      </c>
      <c r="V290" s="23">
        <v>3</v>
      </c>
      <c r="W290" s="23">
        <v>100</v>
      </c>
    </row>
    <row r="291" spans="19:23" x14ac:dyDescent="0.3">
      <c r="S291" t="str">
        <f t="shared" si="74"/>
        <v>72-4</v>
      </c>
      <c r="T291" s="23">
        <v>291</v>
      </c>
      <c r="U291" s="23">
        <v>72</v>
      </c>
      <c r="V291" s="23">
        <v>4</v>
      </c>
      <c r="W291" s="23">
        <v>100</v>
      </c>
    </row>
    <row r="292" spans="19:23" x14ac:dyDescent="0.3">
      <c r="S292" t="str">
        <f t="shared" si="74"/>
        <v>73-1</v>
      </c>
      <c r="T292" s="23">
        <v>73</v>
      </c>
      <c r="U292" s="23">
        <v>73</v>
      </c>
      <c r="V292" s="23">
        <v>1</v>
      </c>
      <c r="W292" s="23">
        <v>100</v>
      </c>
    </row>
    <row r="293" spans="19:23" x14ac:dyDescent="0.3">
      <c r="S293" t="str">
        <f t="shared" si="74"/>
        <v>73-2</v>
      </c>
      <c r="T293" s="23">
        <v>146</v>
      </c>
      <c r="U293" s="23">
        <v>73</v>
      </c>
      <c r="V293" s="23">
        <v>2</v>
      </c>
      <c r="W293" s="23">
        <v>100</v>
      </c>
    </row>
    <row r="294" spans="19:23" x14ac:dyDescent="0.3">
      <c r="S294" t="str">
        <f t="shared" si="74"/>
        <v>73-3</v>
      </c>
      <c r="T294" s="23">
        <v>219</v>
      </c>
      <c r="U294" s="23">
        <v>73</v>
      </c>
      <c r="V294" s="23">
        <v>3</v>
      </c>
      <c r="W294" s="23">
        <v>100</v>
      </c>
    </row>
    <row r="295" spans="19:23" x14ac:dyDescent="0.3">
      <c r="S295" t="str">
        <f t="shared" si="74"/>
        <v>73-4</v>
      </c>
      <c r="T295" s="23">
        <v>292</v>
      </c>
      <c r="U295" s="23">
        <v>73</v>
      </c>
      <c r="V295" s="23">
        <v>4</v>
      </c>
      <c r="W295" s="23">
        <v>100</v>
      </c>
    </row>
  </sheetData>
  <sortState xmlns:xlrd2="http://schemas.microsoft.com/office/spreadsheetml/2017/richdata2" ref="S4:W295">
    <sortCondition ref="S4"/>
  </sortState>
  <mergeCells count="8">
    <mergeCell ref="AO1:AP1"/>
    <mergeCell ref="AX2:AZ2"/>
    <mergeCell ref="BB2:BD2"/>
    <mergeCell ref="AP2:AR2"/>
    <mergeCell ref="AT2:AV2"/>
    <mergeCell ref="BF2:BH2"/>
    <mergeCell ref="BJ2:BL2"/>
    <mergeCell ref="BN2:B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comments &amp; questions</vt:lpstr>
      <vt:lpstr>fishery profiles</vt:lpstr>
      <vt:lpstr>BP 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Miler</dc:creator>
  <cp:lastModifiedBy>Angelika</cp:lastModifiedBy>
  <dcterms:created xsi:type="dcterms:W3CDTF">2020-05-08T18:07:09Z</dcterms:created>
  <dcterms:modified xsi:type="dcterms:W3CDTF">2023-04-20T15:54:23Z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2023-04-20T15:54:05Z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69c0f5f1-6606-4149-8905-d4f598cc9850</vt:lpwstr>
  </property>
  <property fmtid="{D5CDD505-2E9C-101B-9397-08002B2CF9AE}" pid="8" name="MSIP_Label_45011977-b912-4387-97a4-f4c94a801377_ContentBits">
    <vt:lpwstr>0</vt:lpwstr>
  </property>
</Properties>
</file>